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c-my.sharepoint.com/personal/keith_callahan_pnc_com/Documents/"/>
    </mc:Choice>
  </mc:AlternateContent>
  <xr:revisionPtr revIDLastSave="6" documentId="8_{530299FE-CD4F-4956-9C1C-0CF6EC135B12}" xr6:coauthVersionLast="47" xr6:coauthVersionMax="47" xr10:uidLastSave="{E4B7E4DF-1E0C-4832-96F3-61907E7C9742}"/>
  <bookViews>
    <workbookView xWindow="-98" yWindow="-98" windowWidth="20715" windowHeight="13155" xr2:uid="{00000000-000D-0000-FFFF-FFFF00000000}"/>
  </bookViews>
  <sheets>
    <sheet name="Liquidity Analysis Foundation" sheetId="2" r:id="rId1"/>
    <sheet name="MMF Rat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E18" i="2"/>
  <c r="E15" i="2"/>
  <c r="B15" i="2"/>
  <c r="B16" i="2" s="1"/>
  <c r="B17" i="2"/>
  <c r="E5" i="2"/>
  <c r="H5" i="2"/>
  <c r="K5" i="2" s="1"/>
  <c r="E6" i="2"/>
  <c r="H6" i="2"/>
  <c r="B7" i="2"/>
  <c r="B9" i="2" s="1"/>
  <c r="E10" i="2"/>
  <c r="H10" i="2"/>
  <c r="H15" i="2"/>
  <c r="E17" i="2" l="1"/>
  <c r="E19" i="2" s="1"/>
  <c r="E20" i="2" s="1"/>
  <c r="H17" i="2"/>
  <c r="K10" i="2"/>
  <c r="E7" i="2"/>
  <c r="E9" i="2" s="1"/>
  <c r="H7" i="2"/>
  <c r="H9" i="2" s="1"/>
  <c r="H18" i="2" s="1"/>
  <c r="K7" i="2"/>
  <c r="K9" i="2" s="1"/>
  <c r="K19" i="2" s="1"/>
  <c r="K15" i="2"/>
  <c r="H19" i="2" l="1"/>
  <c r="K16" i="2"/>
  <c r="K18" i="2" s="1"/>
  <c r="K20" i="2" s="1"/>
</calcChain>
</file>

<file path=xl/sharedStrings.xml><?xml version="1.0" encoding="utf-8"?>
<sst xmlns="http://schemas.openxmlformats.org/spreadsheetml/2006/main" count="94" uniqueCount="70">
  <si>
    <t>Net Income</t>
  </si>
  <si>
    <t>Interest Earned</t>
  </si>
  <si>
    <t>Net Monthly AA Position</t>
  </si>
  <si>
    <t>Net Monthly Fees</t>
  </si>
  <si>
    <t>Earning Credit</t>
  </si>
  <si>
    <t>Current Acct Maint Fee</t>
  </si>
  <si>
    <t>Total  AA Service Charges including ABF</t>
  </si>
  <si>
    <t>Earnings Credit Earned</t>
  </si>
  <si>
    <t>AA Service Charges including ABF</t>
  </si>
  <si>
    <t>MMDA Maintenance Fee**</t>
  </si>
  <si>
    <t>Hybrid Maintenance Fee**</t>
  </si>
  <si>
    <t>Account Balance Fee</t>
  </si>
  <si>
    <t>Acccount Balance Fee</t>
  </si>
  <si>
    <t>Interest Rate*</t>
  </si>
  <si>
    <t>Earnings Credit Rate*</t>
  </si>
  <si>
    <t>Scenario 4:
Interest Bearing Demand Deposit Account (IBDDA)</t>
  </si>
  <si>
    <t>Scenario 2: Hybrid Checking</t>
  </si>
  <si>
    <t>Scenario 1:  Earnings Credit
All Balances in Operating Account</t>
  </si>
  <si>
    <t>AA Service Charges excluding ABF*</t>
  </si>
  <si>
    <t>Investable Balance</t>
  </si>
  <si>
    <t>Investable Balance in Money Market</t>
  </si>
  <si>
    <t>Less: Adjustments</t>
  </si>
  <si>
    <t>Assumed DDA Balance</t>
  </si>
  <si>
    <t>Avg. Collected Balance</t>
  </si>
  <si>
    <t>Less: Avg. Float</t>
  </si>
  <si>
    <t>Avg. Ledger Balance*</t>
  </si>
  <si>
    <t>Avg. Ledger Balance in Checking</t>
  </si>
  <si>
    <t xml:space="preserve">Liquidity Strategies </t>
  </si>
  <si>
    <t xml:space="preserve">Fidelity Treasury Only </t>
  </si>
  <si>
    <t>B8</t>
  </si>
  <si>
    <t>FOIXX</t>
  </si>
  <si>
    <t>FIDELITY TREASURY ONLY PORTFOLIO DOLLAR (CLASS III)</t>
  </si>
  <si>
    <t xml:space="preserve">Fidelity Treasury </t>
  </si>
  <si>
    <t>B6</t>
  </si>
  <si>
    <t>FCSXX</t>
  </si>
  <si>
    <t>FIDELITY TREASURY PORTFOLIO DOLLAR (CLASS III)</t>
  </si>
  <si>
    <t xml:space="preserve">Fidelity Government </t>
  </si>
  <si>
    <t>B4</t>
  </si>
  <si>
    <t>FCGXX</t>
  </si>
  <si>
    <t>FIDELITY GOVERNMENT PORTFOLIO DOLLAR (CLASS III)</t>
  </si>
  <si>
    <t xml:space="preserve">BLF Treasury Trust </t>
  </si>
  <si>
    <t>C2</t>
  </si>
  <si>
    <t>TTDXX</t>
  </si>
  <si>
    <t>BLACKROCK TREASURY TRUST DOLLAR SHARES</t>
  </si>
  <si>
    <t xml:space="preserve">BLF T-Fund </t>
  </si>
  <si>
    <t>C1</t>
  </si>
  <si>
    <t>TFEXX</t>
  </si>
  <si>
    <t>BLACKROCK T-FUND DOLLAR SHARES</t>
  </si>
  <si>
    <t xml:space="preserve">BLF FedFund </t>
  </si>
  <si>
    <t>C0</t>
  </si>
  <si>
    <t>TDDXX</t>
  </si>
  <si>
    <t>BLACKROCK FEDFUND DOLLAR SHARES</t>
  </si>
  <si>
    <t xml:space="preserve">Fed Hermes US Treas Cash Res </t>
  </si>
  <si>
    <t>AB</t>
  </si>
  <si>
    <t>TISXX</t>
  </si>
  <si>
    <t>FEDERATED U.S. TREASURY CASH RESERVE FUND (CLASS SS)</t>
  </si>
  <si>
    <t>Fed Hermes Govt</t>
  </si>
  <si>
    <t>AA</t>
  </si>
  <si>
    <t>GOSXX</t>
  </si>
  <si>
    <t>FEDERATED GOVT OBLIGATIONS FUND (CLASS SS)</t>
  </si>
  <si>
    <t>Link to fund website</t>
  </si>
  <si>
    <t>Internal Code-Fund Number</t>
  </si>
  <si>
    <t>Fund Number</t>
  </si>
  <si>
    <t>Fund Company Ticker Symbol</t>
  </si>
  <si>
    <t>Fund Name</t>
  </si>
  <si>
    <t>1 Day Yield as of 3-21-2023</t>
  </si>
  <si>
    <t>CURRENT SWEEP MMF INVESTMENT OPTIONS</t>
  </si>
  <si>
    <t>Interest Paid</t>
  </si>
  <si>
    <t>Scenario 3: MMDA</t>
  </si>
  <si>
    <t>Presented to: TEACH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</si>
</sst>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???_);_(@_)"/>
    <numFmt numFmtId="167" formatCode="0.0000%"/>
  </numFmts>
  <fonts count="16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4E586A"/>
      <name val="Segoe UI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/>
    <xf numFmtId="44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8" fillId="0" borderId="1" applyNumberFormat="0" applyFill="0" applyBorder="0" applyAlignment="0" applyProtection="0"/>
  </cellStyleXfs>
  <cellXfs count="89">
    <xf numFmtId="0" fontId="0" fillId="0" borderId="0" xfId="0"/>
    <xf numFmtId="0" fontId="1" fillId="0" borderId="1" xfId="1"/>
    <xf numFmtId="44" fontId="2" fillId="0" borderId="1" xfId="1" applyNumberFormat="1" applyFont="1"/>
    <xf numFmtId="0" fontId="2" fillId="0" borderId="1" xfId="1" applyFont="1"/>
    <xf numFmtId="44" fontId="2" fillId="0" borderId="4" xfId="1" applyNumberFormat="1" applyFont="1" applyBorder="1"/>
    <xf numFmtId="0" fontId="2" fillId="0" borderId="5" xfId="1" applyFont="1" applyBorder="1"/>
    <xf numFmtId="44" fontId="3" fillId="2" borderId="6" xfId="2" applyFont="1" applyFill="1" applyBorder="1"/>
    <xf numFmtId="0" fontId="3" fillId="2" borderId="7" xfId="1" applyFont="1" applyFill="1" applyBorder="1"/>
    <xf numFmtId="44" fontId="3" fillId="2" borderId="6" xfId="1" applyNumberFormat="1" applyFont="1" applyFill="1" applyBorder="1"/>
    <xf numFmtId="44" fontId="3" fillId="3" borderId="8" xfId="1" applyNumberFormat="1" applyFont="1" applyFill="1" applyBorder="1"/>
    <xf numFmtId="0" fontId="3" fillId="3" borderId="9" xfId="1" applyFont="1" applyFill="1" applyBorder="1"/>
    <xf numFmtId="8" fontId="4" fillId="0" borderId="4" xfId="2" applyNumberFormat="1" applyFont="1" applyFill="1" applyBorder="1"/>
    <xf numFmtId="0" fontId="5" fillId="0" borderId="5" xfId="1" applyFont="1" applyBorder="1"/>
    <xf numFmtId="44" fontId="3" fillId="4" borderId="8" xfId="1" applyNumberFormat="1" applyFont="1" applyFill="1" applyBorder="1"/>
    <xf numFmtId="0" fontId="3" fillId="4" borderId="9" xfId="1" applyFont="1" applyFill="1" applyBorder="1"/>
    <xf numFmtId="44" fontId="3" fillId="0" borderId="8" xfId="1" applyNumberFormat="1" applyFont="1" applyBorder="1"/>
    <xf numFmtId="0" fontId="3" fillId="0" borderId="9" xfId="1" applyFont="1" applyBorder="1"/>
    <xf numFmtId="44" fontId="3" fillId="0" borderId="10" xfId="1" applyNumberFormat="1" applyFont="1" applyBorder="1"/>
    <xf numFmtId="0" fontId="3" fillId="0" borderId="11" xfId="1" applyFont="1" applyBorder="1"/>
    <xf numFmtId="165" fontId="3" fillId="0" borderId="8" xfId="1" applyNumberFormat="1" applyFont="1" applyBorder="1"/>
    <xf numFmtId="44" fontId="3" fillId="0" borderId="8" xfId="2" applyFont="1" applyBorder="1"/>
    <xf numFmtId="166" fontId="3" fillId="0" borderId="6" xfId="1" applyNumberFormat="1" applyFont="1" applyBorder="1"/>
    <xf numFmtId="0" fontId="3" fillId="0" borderId="7" xfId="1" applyFont="1" applyBorder="1"/>
    <xf numFmtId="10" fontId="3" fillId="5" borderId="12" xfId="1" applyNumberFormat="1" applyFont="1" applyFill="1" applyBorder="1"/>
    <xf numFmtId="0" fontId="3" fillId="5" borderId="13" xfId="1" applyFont="1" applyFill="1" applyBorder="1"/>
    <xf numFmtId="10" fontId="3" fillId="6" borderId="8" xfId="3" applyNumberFormat="1" applyFont="1" applyFill="1" applyBorder="1"/>
    <xf numFmtId="0" fontId="3" fillId="6" borderId="9" xfId="1" applyFont="1" applyFill="1" applyBorder="1"/>
    <xf numFmtId="10" fontId="3" fillId="6" borderId="8" xfId="1" applyNumberFormat="1" applyFont="1" applyFill="1" applyBorder="1"/>
    <xf numFmtId="44" fontId="3" fillId="0" borderId="1" xfId="2" applyFont="1" applyFill="1" applyBorder="1"/>
    <xf numFmtId="0" fontId="3" fillId="0" borderId="1" xfId="1" applyFont="1"/>
    <xf numFmtId="44" fontId="3" fillId="0" borderId="1" xfId="1" applyNumberFormat="1" applyFont="1"/>
    <xf numFmtId="44" fontId="3" fillId="4" borderId="1" xfId="2" applyFont="1" applyFill="1" applyBorder="1"/>
    <xf numFmtId="44" fontId="3" fillId="0" borderId="14" xfId="1" applyNumberFormat="1" applyFont="1" applyBorder="1"/>
    <xf numFmtId="0" fontId="3" fillId="0" borderId="14" xfId="1" applyFont="1" applyBorder="1"/>
    <xf numFmtId="44" fontId="3" fillId="0" borderId="14" xfId="2" applyFont="1" applyBorder="1"/>
    <xf numFmtId="44" fontId="3" fillId="0" borderId="1" xfId="2" applyFont="1" applyBorder="1"/>
    <xf numFmtId="44" fontId="3" fillId="0" borderId="15" xfId="2" applyFont="1" applyFill="1" applyBorder="1"/>
    <xf numFmtId="0" fontId="3" fillId="0" borderId="15" xfId="1" applyFont="1" applyBorder="1"/>
    <xf numFmtId="44" fontId="3" fillId="0" borderId="15" xfId="1" applyNumberFormat="1" applyFont="1" applyBorder="1"/>
    <xf numFmtId="44" fontId="3" fillId="4" borderId="15" xfId="2" applyFont="1" applyFill="1" applyBorder="1"/>
    <xf numFmtId="0" fontId="1" fillId="0" borderId="1" xfId="1" applyAlignment="1">
      <alignment horizontal="center"/>
    </xf>
    <xf numFmtId="0" fontId="8" fillId="0" borderId="1" xfId="4"/>
    <xf numFmtId="0" fontId="11" fillId="0" borderId="15" xfId="1" applyFont="1" applyBorder="1" applyAlignment="1">
      <alignment horizontal="center"/>
    </xf>
    <xf numFmtId="0" fontId="12" fillId="0" borderId="15" xfId="1" applyFont="1" applyBorder="1" applyAlignment="1">
      <alignment wrapText="1"/>
    </xf>
    <xf numFmtId="10" fontId="12" fillId="0" borderId="7" xfId="1" applyNumberFormat="1" applyFont="1" applyBorder="1" applyAlignment="1">
      <alignment wrapText="1"/>
    </xf>
    <xf numFmtId="10" fontId="12" fillId="0" borderId="9" xfId="1" applyNumberFormat="1" applyFont="1" applyBorder="1" applyAlignment="1">
      <alignment wrapText="1"/>
    </xf>
    <xf numFmtId="0" fontId="11" fillId="0" borderId="14" xfId="1" applyFont="1" applyBorder="1" applyAlignment="1">
      <alignment horizontal="center"/>
    </xf>
    <xf numFmtId="0" fontId="12" fillId="0" borderId="14" xfId="1" applyFont="1" applyBorder="1" applyAlignment="1">
      <alignment wrapText="1"/>
    </xf>
    <xf numFmtId="10" fontId="12" fillId="0" borderId="11" xfId="1" applyNumberFormat="1" applyFont="1" applyBorder="1" applyAlignment="1">
      <alignment wrapText="1"/>
    </xf>
    <xf numFmtId="10" fontId="14" fillId="0" borderId="9" xfId="1" applyNumberFormat="1" applyFont="1" applyBorder="1"/>
    <xf numFmtId="167" fontId="1" fillId="0" borderId="1" xfId="1" applyNumberFormat="1"/>
    <xf numFmtId="10" fontId="1" fillId="0" borderId="1" xfId="1" applyNumberFormat="1"/>
    <xf numFmtId="0" fontId="13" fillId="0" borderId="14" xfId="1" applyFont="1" applyBorder="1" applyAlignment="1">
      <alignment horizontal="center"/>
    </xf>
    <xf numFmtId="0" fontId="14" fillId="0" borderId="14" xfId="1" applyFont="1" applyBorder="1"/>
    <xf numFmtId="10" fontId="14" fillId="0" borderId="11" xfId="1" applyNumberFormat="1" applyFont="1" applyBorder="1"/>
    <xf numFmtId="0" fontId="13" fillId="0" borderId="16" xfId="1" applyFont="1" applyBorder="1" applyAlignment="1">
      <alignment horizontal="center" wrapText="1"/>
    </xf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 wrapText="1"/>
    </xf>
    <xf numFmtId="0" fontId="1" fillId="0" borderId="1" xfId="1" applyBorder="1"/>
    <xf numFmtId="49" fontId="1" fillId="0" borderId="1" xfId="1" applyNumberFormat="1" applyBorder="1"/>
    <xf numFmtId="9" fontId="1" fillId="0" borderId="1" xfId="1" applyNumberFormat="1" applyBorder="1"/>
    <xf numFmtId="0" fontId="13" fillId="0" borderId="21" xfId="1" applyFont="1" applyBorder="1" applyAlignment="1">
      <alignment horizontal="center" wrapText="1"/>
    </xf>
    <xf numFmtId="0" fontId="13" fillId="0" borderId="1" xfId="1" applyFont="1" applyBorder="1" applyAlignment="1">
      <alignment horizontal="center"/>
    </xf>
    <xf numFmtId="0" fontId="8" fillId="0" borderId="8" xfId="4" applyBorder="1" applyAlignment="1">
      <alignment vertical="center"/>
    </xf>
    <xf numFmtId="0" fontId="14" fillId="0" borderId="1" xfId="1" applyFont="1" applyBorder="1"/>
    <xf numFmtId="0" fontId="10" fillId="0" borderId="10" xfId="4" applyFont="1" applyBorder="1" applyAlignment="1">
      <alignment vertical="center"/>
    </xf>
    <xf numFmtId="0" fontId="10" fillId="0" borderId="8" xfId="4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2" fillId="0" borderId="1" xfId="1" applyFont="1" applyBorder="1" applyAlignment="1">
      <alignment wrapText="1"/>
    </xf>
    <xf numFmtId="0" fontId="11" fillId="0" borderId="1" xfId="1" applyFont="1" applyBorder="1" applyAlignment="1">
      <alignment horizontal="center"/>
    </xf>
    <xf numFmtId="0" fontId="1" fillId="5" borderId="5" xfId="1" applyFill="1" applyBorder="1"/>
    <xf numFmtId="0" fontId="1" fillId="5" borderId="22" xfId="1" applyFill="1" applyBorder="1"/>
    <xf numFmtId="0" fontId="1" fillId="5" borderId="22" xfId="1" applyFill="1" applyBorder="1" applyAlignment="1">
      <alignment horizontal="center"/>
    </xf>
    <xf numFmtId="0" fontId="9" fillId="5" borderId="4" xfId="1" applyFont="1" applyFill="1" applyBorder="1" applyAlignment="1">
      <alignment vertical="center"/>
    </xf>
    <xf numFmtId="44" fontId="4" fillId="0" borderId="4" xfId="2" applyNumberFormat="1" applyFont="1" applyFill="1" applyBorder="1"/>
    <xf numFmtId="0" fontId="6" fillId="7" borderId="13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7" fillId="0" borderId="1" xfId="1" applyFont="1" applyAlignment="1">
      <alignment horizontal="center" vertical="center"/>
    </xf>
    <xf numFmtId="0" fontId="7" fillId="4" borderId="1" xfId="1" applyFont="1" applyFill="1" applyAlignment="1">
      <alignment horizontal="center"/>
    </xf>
    <xf numFmtId="0" fontId="15" fillId="8" borderId="18" xfId="1" applyFont="1" applyFill="1" applyBorder="1" applyAlignment="1">
      <alignment horizontal="center"/>
    </xf>
    <xf numFmtId="0" fontId="15" fillId="8" borderId="19" xfId="1" applyFont="1" applyFill="1" applyBorder="1" applyAlignment="1">
      <alignment horizontal="center"/>
    </xf>
    <xf numFmtId="0" fontId="15" fillId="8" borderId="20" xfId="1" applyFont="1" applyFill="1" applyBorder="1" applyAlignment="1">
      <alignment horizontal="center"/>
    </xf>
    <xf numFmtId="0" fontId="2" fillId="9" borderId="3" xfId="1" applyFont="1" applyFill="1" applyBorder="1"/>
    <xf numFmtId="44" fontId="2" fillId="9" borderId="2" xfId="1" applyNumberFormat="1" applyFont="1" applyFill="1" applyBorder="1"/>
  </cellXfs>
  <cellStyles count="5">
    <cellStyle name="Currency 2" xfId="2" xr:uid="{2757E4B9-F9B3-4D0E-A440-34E6CD3FF1E7}"/>
    <cellStyle name="Hyperlink" xfId="4" builtinId="8"/>
    <cellStyle name="Normal" xfId="0" builtinId="0"/>
    <cellStyle name="Normal 2" xfId="1" xr:uid="{88CF92B1-449C-4130-8B95-2E16D5ED5563}"/>
    <cellStyle name="Percent 2" xfId="3" xr:uid="{F6E41E41-5C0D-450B-B559-99FDEF3BDE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ustomXml" Target="../ink/ink1.xml"/><Relationship Id="rId1" Type="http://schemas.openxmlformats.org/officeDocument/2006/relationships/image" Target="../media/image1.jpeg"/><Relationship Id="rId5" Type="http://schemas.openxmlformats.org/officeDocument/2006/relationships/image" Target="../media/image9.png"/><Relationship Id="rId4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234314</xdr:colOff>
      <xdr:row>0</xdr:row>
      <xdr:rowOff>16257</xdr:rowOff>
    </xdr:from>
    <xdr:ext cx="1441707" cy="427785"/>
    <xdr:pic>
      <xdr:nvPicPr>
        <xdr:cNvPr id="2" name="Picture 1">
          <a:extLst>
            <a:ext uri="{FF2B5EF4-FFF2-40B4-BE49-F238E27FC236}">
              <a16:creationId xmlns:a16="http://schemas.microsoft.com/office/drawing/2014/main" id="{67ACF3D1-86BC-4C01-8E37-42776FFB0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4" y="16257"/>
          <a:ext cx="1441707" cy="427785"/>
        </a:xfrm>
        <a:prstGeom prst="rect">
          <a:avLst/>
        </a:prstGeom>
      </xdr:spPr>
    </xdr:pic>
    <xdr:clientData/>
  </xdr:oneCellAnchor>
  <xdr:oneCellAnchor>
    <xdr:from>
      <xdr:col>3</xdr:col>
      <xdr:colOff>1663140</xdr:colOff>
      <xdr:row>28</xdr:row>
      <xdr:rowOff>21518</xdr:rowOff>
    </xdr:from>
    <xdr:ext cx="3963960" cy="5954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4380C9A3-6BA9-4A50-B0A4-D1FBB9F8DDDB}"/>
                </a:ext>
              </a:extLst>
            </xdr14:cNvPr>
            <xdr14:cNvContentPartPr/>
          </xdr14:nvContentPartPr>
          <xdr14:nvPr macro=""/>
          <xdr14:xfrm>
            <a:off x="4832367" y="5667245"/>
            <a:ext cx="3963960" cy="59544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4380C9A3-6BA9-4A50-B0A4-D1FBB9F8DDDB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823727" y="5658245"/>
              <a:ext cx="3981600" cy="6130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1958935</xdr:colOff>
      <xdr:row>26</xdr:row>
      <xdr:rowOff>114840</xdr:rowOff>
    </xdr:from>
    <xdr:ext cx="1350000" cy="83052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A9376D94-C9EC-44B5-837F-6EE06851A333}"/>
                </a:ext>
              </a:extLst>
            </xdr14:cNvPr>
            <xdr14:cNvContentPartPr/>
          </xdr14:nvContentPartPr>
          <xdr14:nvPr macro=""/>
          <xdr14:xfrm>
            <a:off x="8613447" y="5396885"/>
            <a:ext cx="1350000" cy="83052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A9376D94-C9EC-44B5-837F-6EE06851A3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604807" y="5387885"/>
              <a:ext cx="1367640" cy="84816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3-22T16:21:01.6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729 818 10591 0 0,'-1'0'819'0'0,"0"-1"-624"0"0,1-1-1 0 0,-1 1 1 0 0,0 0 0 0 0,1 0-1 0 0,-1 0 1 0 0,1 0 0 0 0,0-1-1 0 0,-1 1 1 0 0,1 0 0 0 0,0 0-1 0 0,0-1 1 0 0,-1 1 0 0 0,1 0-1 0 0,0 0 1 0 0,0-1 0 0 0,1 1-1 0 0,-1 0 1 0 0,0 0 0 0 0,0-1-1 0 0,1-1 1 0 0,0 2 67 0 0,1-1 0 0 0,-1 1 0 0 0,0-1 0 0 0,1 1 1 0 0,-1 0-1 0 0,1 0 0 0 0,-1 0 0 0 0,1 0 0 0 0,0 0 0 0 0,2-1 0 0 0,0 0-484 0 0,22-9-131 0 0,0 0 0 0 0,1 2-1 0 0,48-10 1 0 0,16-5-571 0 0,219-59-1772 0 0,-165 49 2510 0 0,1 7 0 0 0,242-13 1 0 0,594-23 1725 0 0,-181-30-1466 0 0,-267 24 410 0 0,-162 23-56 0 0,-100 15-195 0 0,-48 6-106 0 0,447-39-168 0 0,-300 32-94 0 0,130-13 119 0 0,170 4 236 0 0,-310 35 207 0 0,-270 5-431 0 0,209 11 51 0 0,-179-4-94 0 0,230 25-605 0 0,-165-12 140 0 0,158 25-435 0 0,-188-22 943 0 0,397 96 2180 0 0,-242-5-1548 0 0,-176-59-512 0 0,-75-30-722 0 0,0 3-1 0 0,-2 2 0 0 0,-1 3 1 0 0,94 71-1 0 0,-38-25-2155 0 0,-70-51 957 0 0,62 54 0 0 0,-97-74 1624 0 0,-1 1 0 0 0,0-1 0 0 0,10 16 0 0 0,-12-15 568 0 0,-1 0-1 0 0,1 0 1 0 0,-1 0-1 0 0,-1 1 1 0 0,1-1 0 0 0,-2 1-1 0 0,4 13 1 0 0,-5-16-100 0 0,0 0 1 0 0,-1 1-1 0 0,0-1 1 0 0,0 1-1 0 0,0-1 1 0 0,0 1-1 0 0,-1-1 1 0 0,0 0-1 0 0,-1 1 1 0 0,1-1 0 0 0,-1 0-1 0 0,0 0 1 0 0,-1 0-1 0 0,1 0 1 0 0,-1 0-1 0 0,-1-1 1 0 0,1 1-1 0 0,-1-1 1 0 0,0 0-1 0 0,-6 6 1 0 0,2-3-114 0 0,-1 0 1 0 0,0-1-1 0 0,-1 0 1 0 0,0 0-1 0 0,0-1 1 0 0,0-1-1 0 0,-1 0 1 0 0,-17 6-1 0 0,-10 1 60 0 0,-47 7 0 0 0,35-8-88 0 0,-295 49-94 0 0,-803-13-986 0 0,363-57 934 0 0,528 8 0 0 0,-279 2-12 0 0,1 10-124 0 0,373-5 36 0 0,-978 69-3404 0 0,37 28 3415 0 0,940-87 300 0 0,-541 56 417 0 0,568-58-605 0 0,-419 31 84 0 0,310-31-107 0 0,-157 4 0 0 0,-259-7 336 0 0,-80-7 264 0 0,280-31-600 0 0,412 22 17 0 0,1-2 0 0 0,0-2 0 0 0,0-3-1 0 0,1-1 1 0 0,1-2 0 0 0,-70-36 0 0 0,97 42-12 0 0,1-1 0 0 0,1-1 0 0 0,0 0 0 0 0,0-1 0 0 0,-20-21 0 0 0,28 23-31 0 0,0 1 1 0 0,0-2 0 0 0,1 1 0 0 0,1-1 0 0 0,0 0 0 0 0,0 0 0 0 0,1-1 0 0 0,1 0-1 0 0,-4-15 1 0 0,6 18 24 0 0,1-1 0 0 0,1 0 0 0 0,0 0 0 0 0,1 0 0 0 0,0 0 0 0 0,0 0 1 0 0,1 0-1 0 0,1 0 0 0 0,-1 0 0 0 0,2 1 0 0 0,0-1 0 0 0,0 1 0 0 0,8-18 0 0 0,-1 7 30 0 0,1 0 0 0 0,1 1 0 0 0,1 1-1 0 0,1 0 1 0 0,22-25 0 0 0,-11 19-29 0 0,0 1 0 0 0,1 1 0 0 0,2 1 0 0 0,0 1 0 0 0,2 2 0 0 0,32-17 0 0 0,93-47-40 0 0,136-69-416 0 0,-89 61-339 0 0,-105 49 140 0 0,31-12-651 0 0,1 5 1 0 0,3 7 0 0 0,233-45-1 0 0,-265 70 1547 0 0,0 5 0 0 0,125-1 0 0 0,5 18-296 0 0,-112 1-2973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3-22T16:21:01.6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3749 0 9847 0 0,'0'0'3447'0'0,"-10"3"-2870"0"0,1 1-438 0 0,1 0-1 0 0,-1 1 1 0 0,1 0-1 0 0,0 0 1 0 0,0 1-1 0 0,-11 10 0 0 0,-41 47 35 0 0,19-19-155 0 0,-1-2-26 0 0,-132 122 80 0 0,99-103 8 0 0,-142 86 0 0 0,214-145-75 0 0,-378 221 702 0 0,152-98-451 0 0,5-2-200 0 0,221-122-57 0 0,-499 331 312 0 0,218-133 54 0 0,129-93-277 0 0,39-16-31 0 0,73-55-58 0 0,-1-2-1 0 0,-56 32 1 0 0,-36 3 177 0 0,-184 65 0 0 0,121-69 920 0 0,130-47-1044 0 0,37-4-91 0 0,28-10 34 0 0,0-1 0 0 0,0-1 0 0 0,-1 1 0 0 0,1 0 0 0 0,-1-1 0 0 0,1 0 0 0 0,-1 0 0 0 0,-5 0 0 0 0,1 0 10 0 0,6-1 20 0 0,-4-2 9 0 0,6 1-31 0 0,0 1 0 0 0,0-1 0 0 0,0 1 1 0 0,0-1-1 0 0,0 0 0 0 0,0 1 0 0 0,0-1 0 0 0,0 0 0 0 0,0 0 0 0 0,1 0 0 0 0,-1 1 0 0 0,0-1 0 0 0,1 0 0 0 0,-1 0 1 0 0,0 0-1 0 0,1 0 0 0 0,-1 0 0 0 0,0-2 0 0 0,0 0-17 0 0,0 1 0 0 0,0-1 0 0 0,0 1 1 0 0,1-1-1 0 0,-1 1 0 0 0,0-1 0 0 0,1 1 0 0 0,0-1 1 0 0,-1 1-1 0 0,1-1 0 0 0,0 0 0 0 0,1 1 0 0 0,-1-1 1 0 0,0 0-1 0 0,1 1 0 0 0,-1-1 0 0 0,1 1 0 0 0,0-1 0 0 0,0 1 1 0 0,0-1-1 0 0,0 1 0 0 0,0 0 0 0 0,1-1 0 0 0,1-1 1 0 0,4-6-66 0 0,0 1 0 0 0,1-1 1 0 0,15-13-1 0 0,-23 23 78 0 0,29-25-703 0 0,65-43 0 0 0,-62 47 521 0 0,-1-2 0 0 0,29-27-1 0 0,-42 34 171 0 0,-9 8 15 0 0,-1 0 0 0 0,0 0 0 0 0,0-1 0 0 0,0 0 0 0 0,6-11 0 0 0,-13 18 518 0 0,0-6 753 0 0,-47 47-927 0 0,30-24-359 0 0,-35 25 0 0 0,-18 2 13 0 0,-74 51 0 0 0,128-81 25 0 0,1 1 0 0 0,1 1 0 0 0,0 0-1 0 0,-12 17 1 0 0,-40 67 99 0 0,30-36-124 0 0,30-52 0 0 0,3 1-12 0 0,2-11 9 0 0,0 0 1 0 0,0 1-1 0 0,0-1 0 0 0,1 1 0 0 0,-1-1 1 0 0,0 0-1 0 0,1 1 0 0 0,-1-1 0 0 0,0 0 0 0 0,1 1 1 0 0,-1-1-1 0 0,0 0 0 0 0,1 1 0 0 0,-1-1 0 0 0,1 0 1 0 0,-1 0-1 0 0,0 0 0 0 0,1 1 0 0 0,-1-1 1 0 0,1 0-1 0 0,-1 0 0 0 0,1 0 0 0 0,-1 0 0 0 0,1 0 1 0 0,0 0-7 0 0,4 2-26 0 0,0-1 1 0 0,0-1 0 0 0,0 1 0 0 0,0-1-1 0 0,0 0 1 0 0,0 0 0 0 0,0 0 0 0 0,9-2 0 0 0,43-13-161 0 0,-24 6 84 0 0,297-46-690 0 0,-79 17 474 0 0,-187 26-833 0 0,1-2-4352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nstitutional.fidelity.com/app/fund/sasid/details/543.html" TargetMode="External"/><Relationship Id="rId3" Type="http://schemas.openxmlformats.org/officeDocument/2006/relationships/hyperlink" Target="https://www.blackrock.com/cash/en-us/products/282806/?referrer=tickerSearch" TargetMode="External"/><Relationship Id="rId7" Type="http://schemas.openxmlformats.org/officeDocument/2006/relationships/hyperlink" Target="https://institutional.fidelity.com/app/fund/sasid/details/696.html" TargetMode="External"/><Relationship Id="rId2" Type="http://schemas.openxmlformats.org/officeDocument/2006/relationships/hyperlink" Target="https://www.federatedinvestors.com/products/mutual-funds/us-treasury-cash-reserves/ss.do?link=sayt" TargetMode="External"/><Relationship Id="rId1" Type="http://schemas.openxmlformats.org/officeDocument/2006/relationships/hyperlink" Target="https://www.federatedinvestors.com/products/mutual-funds/govt-obligations/ss.do?link=sayt" TargetMode="External"/><Relationship Id="rId6" Type="http://schemas.openxmlformats.org/officeDocument/2006/relationships/hyperlink" Target="https://institutional.fidelity.com/app/fund/sasid/details/657.html" TargetMode="External"/><Relationship Id="rId5" Type="http://schemas.openxmlformats.org/officeDocument/2006/relationships/hyperlink" Target="https://www.blackrock.com/cash/en-us/products/282629/?referrer=tickerSearch" TargetMode="External"/><Relationship Id="rId4" Type="http://schemas.openxmlformats.org/officeDocument/2006/relationships/hyperlink" Target="https://www.blackrock.com/cash/en-us/products/282739/?referrer=tickerSearch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AD57-6831-49CC-88DE-31DC320C5184}">
  <dimension ref="A1:K25"/>
  <sheetViews>
    <sheetView showGridLines="0" tabSelected="1" topLeftCell="B1" zoomScale="110" zoomScaleNormal="110" workbookViewId="0">
      <selection activeCell="J20" sqref="J20:K20"/>
    </sheetView>
  </sheetViews>
  <sheetFormatPr defaultRowHeight="14.25" x14ac:dyDescent="0.45"/>
  <cols>
    <col min="1" max="1" width="27.33203125" style="1" customWidth="1"/>
    <col min="2" max="2" width="14.33203125" style="1" bestFit="1" customWidth="1"/>
    <col min="3" max="3" width="2.6640625" style="1" customWidth="1"/>
    <col min="4" max="4" width="29.33203125" style="1" bestFit="1" customWidth="1"/>
    <col min="5" max="5" width="16" style="1" customWidth="1"/>
    <col min="6" max="6" width="3.46484375" style="1" customWidth="1"/>
    <col min="7" max="7" width="29.33203125" style="1" bestFit="1" customWidth="1"/>
    <col min="8" max="8" width="16" style="1" customWidth="1"/>
    <col min="9" max="9" width="3.46484375" style="1" customWidth="1"/>
    <col min="10" max="10" width="29.46484375" style="1" customWidth="1"/>
    <col min="11" max="11" width="14.33203125" style="1" bestFit="1" customWidth="1"/>
    <col min="12" max="12" width="3.59765625" style="1" customWidth="1"/>
    <col min="13" max="16384" width="9.06640625" style="1"/>
  </cols>
  <sheetData>
    <row r="1" spans="1:11" ht="15.75" x14ac:dyDescent="0.45">
      <c r="A1" s="82" t="s">
        <v>27</v>
      </c>
      <c r="B1" s="82"/>
      <c r="C1" s="82"/>
      <c r="D1" s="82"/>
      <c r="E1" s="82"/>
      <c r="F1" s="82"/>
      <c r="G1" s="82"/>
      <c r="H1" s="82"/>
    </row>
    <row r="2" spans="1:11" ht="15.75" x14ac:dyDescent="0.5">
      <c r="A2" s="83" t="s">
        <v>69</v>
      </c>
      <c r="B2" s="83"/>
      <c r="C2" s="83"/>
      <c r="D2" s="83"/>
      <c r="E2" s="83"/>
      <c r="F2" s="83"/>
      <c r="G2" s="83"/>
      <c r="H2" s="83"/>
    </row>
    <row r="5" spans="1:11" x14ac:dyDescent="0.45">
      <c r="A5" s="29" t="s">
        <v>25</v>
      </c>
      <c r="B5" s="31">
        <v>1000000</v>
      </c>
      <c r="D5" s="29" t="s">
        <v>26</v>
      </c>
      <c r="E5" s="31">
        <f>B5</f>
        <v>1000000</v>
      </c>
      <c r="G5" s="29" t="s">
        <v>26</v>
      </c>
      <c r="H5" s="31">
        <f>B5</f>
        <v>1000000</v>
      </c>
      <c r="J5" s="29" t="s">
        <v>25</v>
      </c>
      <c r="K5" s="28">
        <f>H5</f>
        <v>1000000</v>
      </c>
    </row>
    <row r="6" spans="1:11" x14ac:dyDescent="0.45">
      <c r="A6" s="37" t="s">
        <v>24</v>
      </c>
      <c r="B6" s="39">
        <v>0</v>
      </c>
      <c r="D6" s="37" t="s">
        <v>24</v>
      </c>
      <c r="E6" s="38">
        <f>B6</f>
        <v>0</v>
      </c>
      <c r="G6" s="37" t="s">
        <v>24</v>
      </c>
      <c r="H6" s="38">
        <f>B6</f>
        <v>0</v>
      </c>
      <c r="J6" s="37" t="s">
        <v>24</v>
      </c>
      <c r="K6" s="36">
        <f>H6</f>
        <v>0</v>
      </c>
    </row>
    <row r="7" spans="1:11" x14ac:dyDescent="0.45">
      <c r="A7" s="29" t="s">
        <v>23</v>
      </c>
      <c r="B7" s="30">
        <f>B5-B6</f>
        <v>1000000</v>
      </c>
      <c r="D7" s="29" t="s">
        <v>23</v>
      </c>
      <c r="E7" s="35">
        <f>E5-E6</f>
        <v>1000000</v>
      </c>
      <c r="G7" s="29" t="s">
        <v>23</v>
      </c>
      <c r="H7" s="35">
        <f>H5-H6</f>
        <v>1000000</v>
      </c>
      <c r="J7" s="29" t="s">
        <v>23</v>
      </c>
      <c r="K7" s="35">
        <f>K5-K6</f>
        <v>1000000</v>
      </c>
    </row>
    <row r="8" spans="1:11" x14ac:dyDescent="0.45">
      <c r="A8" s="29" t="s">
        <v>21</v>
      </c>
      <c r="B8" s="30">
        <v>0</v>
      </c>
      <c r="D8" s="29" t="s">
        <v>22</v>
      </c>
      <c r="E8" s="30">
        <v>1100000</v>
      </c>
      <c r="G8" s="29" t="s">
        <v>22</v>
      </c>
      <c r="H8" s="30">
        <v>0</v>
      </c>
      <c r="J8" s="29" t="s">
        <v>21</v>
      </c>
      <c r="K8" s="35">
        <v>0</v>
      </c>
    </row>
    <row r="9" spans="1:11" x14ac:dyDescent="0.45">
      <c r="A9" s="33" t="s">
        <v>19</v>
      </c>
      <c r="B9" s="34">
        <f>B7-B8</f>
        <v>1000000</v>
      </c>
      <c r="D9" s="33" t="s">
        <v>20</v>
      </c>
      <c r="E9" s="32">
        <f>E7-E8</f>
        <v>-100000</v>
      </c>
      <c r="G9" s="33" t="s">
        <v>20</v>
      </c>
      <c r="H9" s="32">
        <f>H7-H8</f>
        <v>1000000</v>
      </c>
      <c r="J9" s="33" t="s">
        <v>19</v>
      </c>
      <c r="K9" s="32">
        <f>K7-K8</f>
        <v>1000000</v>
      </c>
    </row>
    <row r="10" spans="1:11" x14ac:dyDescent="0.45">
      <c r="A10" s="29" t="s">
        <v>18</v>
      </c>
      <c r="B10" s="31">
        <v>-100.1</v>
      </c>
      <c r="D10" s="29" t="s">
        <v>18</v>
      </c>
      <c r="E10" s="30">
        <f>B10</f>
        <v>-100.1</v>
      </c>
      <c r="G10" s="29" t="s">
        <v>18</v>
      </c>
      <c r="H10" s="30">
        <f>B10</f>
        <v>-100.1</v>
      </c>
      <c r="J10" s="29" t="s">
        <v>18</v>
      </c>
      <c r="K10" s="28">
        <f>H10</f>
        <v>-100.1</v>
      </c>
    </row>
    <row r="11" spans="1:11" ht="14.65" thickBot="1" x14ac:dyDescent="0.5"/>
    <row r="12" spans="1:11" ht="14.25" customHeight="1" x14ac:dyDescent="0.45">
      <c r="A12" s="75" t="s">
        <v>17</v>
      </c>
      <c r="B12" s="79"/>
      <c r="D12" s="75" t="s">
        <v>16</v>
      </c>
      <c r="E12" s="79"/>
      <c r="G12" s="75" t="s">
        <v>68</v>
      </c>
      <c r="H12" s="79"/>
      <c r="J12" s="75" t="s">
        <v>15</v>
      </c>
      <c r="K12" s="76"/>
    </row>
    <row r="13" spans="1:11" ht="26" customHeight="1" thickBot="1" x14ac:dyDescent="0.5">
      <c r="A13" s="80"/>
      <c r="B13" s="81"/>
      <c r="D13" s="80"/>
      <c r="E13" s="81"/>
      <c r="G13" s="80"/>
      <c r="H13" s="81"/>
      <c r="J13" s="77"/>
      <c r="K13" s="78"/>
    </row>
    <row r="14" spans="1:11" x14ac:dyDescent="0.45">
      <c r="A14" s="26" t="s">
        <v>14</v>
      </c>
      <c r="B14" s="27">
        <v>7.4999999999999997E-3</v>
      </c>
      <c r="D14" s="26" t="s">
        <v>13</v>
      </c>
      <c r="E14" s="25">
        <v>2.5999999999999999E-2</v>
      </c>
      <c r="G14" s="26" t="s">
        <v>13</v>
      </c>
      <c r="H14" s="25">
        <v>2.5499999999999998E-2</v>
      </c>
      <c r="J14" s="24" t="s">
        <v>13</v>
      </c>
      <c r="K14" s="23">
        <v>2.5000000000000001E-2</v>
      </c>
    </row>
    <row r="15" spans="1:11" x14ac:dyDescent="0.45">
      <c r="A15" s="16" t="s">
        <v>12</v>
      </c>
      <c r="B15" s="15">
        <f>-(B7/1000)*0.142</f>
        <v>-142</v>
      </c>
      <c r="D15" s="22" t="s">
        <v>11</v>
      </c>
      <c r="E15" s="21">
        <f>B15</f>
        <v>-142</v>
      </c>
      <c r="G15" s="22" t="s">
        <v>11</v>
      </c>
      <c r="H15" s="21">
        <f>-(H8/1000*0.142)</f>
        <v>0</v>
      </c>
      <c r="J15" s="16" t="s">
        <v>11</v>
      </c>
      <c r="K15" s="20">
        <f>(K5*0.0082)/-1000</f>
        <v>-8.1999999999999993</v>
      </c>
    </row>
    <row r="16" spans="1:11" x14ac:dyDescent="0.45">
      <c r="A16" s="18" t="s">
        <v>8</v>
      </c>
      <c r="B16" s="17">
        <f>B10+B15</f>
        <v>-242.1</v>
      </c>
      <c r="D16" s="16" t="s">
        <v>10</v>
      </c>
      <c r="E16" s="19">
        <v>-25</v>
      </c>
      <c r="G16" s="16" t="s">
        <v>9</v>
      </c>
      <c r="H16" s="19">
        <v>0</v>
      </c>
      <c r="J16" s="18" t="s">
        <v>8</v>
      </c>
      <c r="K16" s="17">
        <f>K10+K15</f>
        <v>-108.3</v>
      </c>
    </row>
    <row r="17" spans="1:11" x14ac:dyDescent="0.45">
      <c r="A17" s="7" t="s">
        <v>7</v>
      </c>
      <c r="B17" s="6">
        <f>((B5*B14)/365*31)</f>
        <v>636.98630136986299</v>
      </c>
      <c r="D17" s="16" t="s">
        <v>6</v>
      </c>
      <c r="E17" s="15">
        <f>SUM(E15,E10,E16)</f>
        <v>-267.10000000000002</v>
      </c>
      <c r="G17" s="16" t="s">
        <v>6</v>
      </c>
      <c r="H17" s="15">
        <f>SUM(H15,H10,H16)</f>
        <v>-100.1</v>
      </c>
      <c r="J17" s="14" t="s">
        <v>5</v>
      </c>
      <c r="K17" s="13">
        <v>0</v>
      </c>
    </row>
    <row r="18" spans="1:11" ht="14.65" thickBot="1" x14ac:dyDescent="0.5">
      <c r="A18" s="12" t="s">
        <v>3</v>
      </c>
      <c r="B18" s="11">
        <v>0</v>
      </c>
      <c r="D18" s="7" t="s">
        <v>4</v>
      </c>
      <c r="E18" s="8">
        <f>B17</f>
        <v>636.98630136986299</v>
      </c>
      <c r="G18" s="7" t="s">
        <v>1</v>
      </c>
      <c r="H18" s="8">
        <f>H9*((H14/365))*31</f>
        <v>2165.7534246575337</v>
      </c>
      <c r="J18" s="10" t="s">
        <v>3</v>
      </c>
      <c r="K18" s="9">
        <f>K16</f>
        <v>-108.3</v>
      </c>
    </row>
    <row r="19" spans="1:11" ht="14.65" thickBot="1" x14ac:dyDescent="0.5">
      <c r="D19" s="7" t="s">
        <v>2</v>
      </c>
      <c r="E19" s="74">
        <f>E18+E17</f>
        <v>369.88630136986296</v>
      </c>
      <c r="G19" s="5" t="s">
        <v>0</v>
      </c>
      <c r="H19" s="4">
        <f>H17+H18</f>
        <v>2065.6534246575338</v>
      </c>
      <c r="J19" s="7" t="s">
        <v>1</v>
      </c>
      <c r="K19" s="6">
        <f>K9*((K14/365))*31</f>
        <v>2123.2876712328771</v>
      </c>
    </row>
    <row r="20" spans="1:11" ht="14.65" thickBot="1" x14ac:dyDescent="0.5">
      <c r="D20" s="5" t="s">
        <v>67</v>
      </c>
      <c r="E20" s="4">
        <f>E19*3.4667</f>
        <v>1282.2848409589039</v>
      </c>
      <c r="J20" s="87" t="s">
        <v>0</v>
      </c>
      <c r="K20" s="88">
        <f>SUM(K18:K19)</f>
        <v>2014.9876712328771</v>
      </c>
    </row>
    <row r="21" spans="1:11" ht="27" customHeight="1" x14ac:dyDescent="0.45">
      <c r="J21" s="3"/>
      <c r="K21" s="2"/>
    </row>
    <row r="22" spans="1:11" ht="16.25" customHeight="1" x14ac:dyDescent="0.45"/>
    <row r="24" spans="1:11" ht="15.6" customHeight="1" x14ac:dyDescent="0.45"/>
    <row r="25" spans="1:11" ht="27" customHeight="1" x14ac:dyDescent="0.45"/>
  </sheetData>
  <mergeCells count="6">
    <mergeCell ref="A12:B13"/>
    <mergeCell ref="A1:H1"/>
    <mergeCell ref="A2:H2"/>
    <mergeCell ref="G12:H13"/>
    <mergeCell ref="J12:K13"/>
    <mergeCell ref="D12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38C1-B171-4913-AAB2-92ABD1DAFD22}">
  <dimension ref="B1:N18"/>
  <sheetViews>
    <sheetView zoomScaleNormal="100" workbookViewId="0">
      <selection activeCell="B11" sqref="B11"/>
    </sheetView>
  </sheetViews>
  <sheetFormatPr defaultRowHeight="14.25" x14ac:dyDescent="0.45"/>
  <cols>
    <col min="1" max="1" width="9.06640625" style="1"/>
    <col min="2" max="2" width="9.59765625" style="1" customWidth="1"/>
    <col min="3" max="3" width="58.46484375" style="1" bestFit="1" customWidth="1"/>
    <col min="4" max="4" width="9.06640625" style="40" bestFit="1" customWidth="1"/>
    <col min="5" max="5" width="8.33203125" style="40" bestFit="1" customWidth="1"/>
    <col min="6" max="6" width="8.33203125" style="40" customWidth="1"/>
    <col min="7" max="7" width="26.59765625" style="1" bestFit="1" customWidth="1"/>
    <col min="8" max="16384" width="9.06640625" style="1"/>
  </cols>
  <sheetData>
    <row r="1" spans="2:14" ht="14.45" customHeight="1" x14ac:dyDescent="0.45">
      <c r="B1" s="84" t="s">
        <v>66</v>
      </c>
      <c r="C1" s="85"/>
      <c r="D1" s="85"/>
      <c r="E1" s="85"/>
      <c r="F1" s="85"/>
      <c r="G1" s="86"/>
    </row>
    <row r="2" spans="2:14" ht="59.55" customHeight="1" x14ac:dyDescent="0.45">
      <c r="B2" s="57" t="s">
        <v>65</v>
      </c>
      <c r="C2" s="56" t="s">
        <v>64</v>
      </c>
      <c r="D2" s="55" t="s">
        <v>63</v>
      </c>
      <c r="E2" s="55" t="s">
        <v>62</v>
      </c>
      <c r="F2" s="55" t="s">
        <v>61</v>
      </c>
      <c r="G2" s="61" t="s">
        <v>60</v>
      </c>
      <c r="H2" s="58"/>
    </row>
    <row r="3" spans="2:14" ht="14.45" customHeight="1" x14ac:dyDescent="0.45">
      <c r="B3" s="54">
        <v>4.4200000000000003E-2</v>
      </c>
      <c r="C3" s="53" t="s">
        <v>59</v>
      </c>
      <c r="D3" s="52" t="s">
        <v>58</v>
      </c>
      <c r="E3" s="52">
        <v>395</v>
      </c>
      <c r="F3" s="62" t="s">
        <v>57</v>
      </c>
      <c r="G3" s="63" t="s">
        <v>56</v>
      </c>
      <c r="H3" s="59"/>
      <c r="J3" s="51"/>
      <c r="L3" s="51"/>
      <c r="N3" s="50"/>
    </row>
    <row r="4" spans="2:14" ht="14.45" customHeight="1" x14ac:dyDescent="0.45">
      <c r="B4" s="49">
        <v>4.1300000000000003E-2</v>
      </c>
      <c r="C4" s="64" t="s">
        <v>55</v>
      </c>
      <c r="D4" s="62" t="s">
        <v>54</v>
      </c>
      <c r="E4" s="62">
        <v>632</v>
      </c>
      <c r="F4" s="62" t="s">
        <v>53</v>
      </c>
      <c r="G4" s="63" t="s">
        <v>52</v>
      </c>
      <c r="H4" s="58"/>
    </row>
    <row r="5" spans="2:14" ht="14.45" customHeight="1" x14ac:dyDescent="0.45">
      <c r="B5" s="54">
        <v>4.4499999999999998E-2</v>
      </c>
      <c r="C5" s="53" t="s">
        <v>51</v>
      </c>
      <c r="D5" s="52" t="s">
        <v>50</v>
      </c>
      <c r="E5" s="52">
        <v>82</v>
      </c>
      <c r="F5" s="52" t="s">
        <v>49</v>
      </c>
      <c r="G5" s="65" t="s">
        <v>48</v>
      </c>
      <c r="H5" s="60"/>
      <c r="J5" s="51"/>
      <c r="L5" s="51"/>
      <c r="N5" s="50"/>
    </row>
    <row r="6" spans="2:14" x14ac:dyDescent="0.45">
      <c r="B6" s="49">
        <v>4.4299999999999999E-2</v>
      </c>
      <c r="C6" s="64" t="s">
        <v>47</v>
      </c>
      <c r="D6" s="62" t="s">
        <v>46</v>
      </c>
      <c r="E6" s="62">
        <v>31</v>
      </c>
      <c r="F6" s="62" t="s">
        <v>45</v>
      </c>
      <c r="G6" s="66" t="s">
        <v>44</v>
      </c>
      <c r="H6" s="58"/>
    </row>
    <row r="7" spans="2:14" x14ac:dyDescent="0.45">
      <c r="B7" s="49">
        <v>4.2700000000000002E-2</v>
      </c>
      <c r="C7" s="64" t="s">
        <v>43</v>
      </c>
      <c r="D7" s="62" t="s">
        <v>42</v>
      </c>
      <c r="E7" s="62">
        <v>11</v>
      </c>
      <c r="F7" s="62" t="s">
        <v>41</v>
      </c>
      <c r="G7" s="67" t="s">
        <v>40</v>
      </c>
      <c r="H7" s="60"/>
    </row>
    <row r="8" spans="2:14" ht="14.45" customHeight="1" x14ac:dyDescent="0.45">
      <c r="B8" s="48">
        <v>4.4600000000000001E-2</v>
      </c>
      <c r="C8" s="47" t="s">
        <v>39</v>
      </c>
      <c r="D8" s="46" t="s">
        <v>38</v>
      </c>
      <c r="E8" s="46">
        <v>657</v>
      </c>
      <c r="F8" s="46" t="s">
        <v>37</v>
      </c>
      <c r="G8" s="65" t="s">
        <v>36</v>
      </c>
      <c r="H8" s="58"/>
    </row>
    <row r="9" spans="2:14" x14ac:dyDescent="0.45">
      <c r="B9" s="45">
        <v>4.4499999999999998E-2</v>
      </c>
      <c r="C9" s="68" t="s">
        <v>35</v>
      </c>
      <c r="D9" s="69" t="s">
        <v>34</v>
      </c>
      <c r="E9" s="69">
        <v>696</v>
      </c>
      <c r="F9" s="69" t="s">
        <v>33</v>
      </c>
      <c r="G9" s="66" t="s">
        <v>32</v>
      </c>
      <c r="H9" s="58"/>
    </row>
    <row r="10" spans="2:14" x14ac:dyDescent="0.45">
      <c r="B10" s="44">
        <v>4.1700000000000001E-2</v>
      </c>
      <c r="C10" s="43" t="s">
        <v>31</v>
      </c>
      <c r="D10" s="42" t="s">
        <v>30</v>
      </c>
      <c r="E10" s="42">
        <v>543</v>
      </c>
      <c r="F10" s="42" t="s">
        <v>29</v>
      </c>
      <c r="G10" s="67" t="s">
        <v>28</v>
      </c>
      <c r="H10" s="58"/>
    </row>
    <row r="11" spans="2:14" ht="7.25" customHeight="1" thickBot="1" x14ac:dyDescent="0.5">
      <c r="B11" s="70"/>
      <c r="C11" s="71"/>
      <c r="D11" s="72"/>
      <c r="E11" s="72"/>
      <c r="F11" s="72"/>
      <c r="G11" s="73"/>
      <c r="H11" s="58"/>
    </row>
    <row r="18" spans="3:3" x14ac:dyDescent="0.45">
      <c r="C18" s="41"/>
    </row>
  </sheetData>
  <mergeCells count="1">
    <mergeCell ref="B1:G1"/>
  </mergeCells>
  <hyperlinks>
    <hyperlink ref="G3" r:id="rId1" xr:uid="{8EE420B4-AD85-4710-A0E8-16281F9CF504}"/>
    <hyperlink ref="G4" r:id="rId2" xr:uid="{BB42B40E-0C5C-42A5-AF9D-4349545AE168}"/>
    <hyperlink ref="G5" r:id="rId3" display="https://www.blackrock.com/cash/en-us/products/282806/?referrer=tickerSearch" xr:uid="{1385291E-4F21-4CD4-B6BF-C974E178EDA9}"/>
    <hyperlink ref="G6" r:id="rId4" display="https://www.blackrock.com/cash/en-us/products/282739/?referrer=tickerSearch" xr:uid="{431DC03A-7272-4E95-A68C-7D4B635DA824}"/>
    <hyperlink ref="G7" r:id="rId5" display="https://www.blackrock.com/cash/en-us/products/282629/?referrer=tickerSearch" xr:uid="{A256575B-E290-474A-B169-0B13AF2E8B33}"/>
    <hyperlink ref="G8" r:id="rId6" display="https://institutional.fidelity.com/app/fund/sasid/details/657.html" xr:uid="{B7FF1CA1-0182-4F22-9A11-6147AF057D21}"/>
    <hyperlink ref="G9" r:id="rId7" display="https://institutional.fidelity.com/app/fund/sasid/details/696.html" xr:uid="{1716CEE4-D909-429C-9076-F73A02886F3C}"/>
    <hyperlink ref="G10" r:id="rId8" display="https://institutional.fidelity.com/app/fund/sasid/details/543.html" xr:uid="{569C3FFE-E356-4682-B9BD-012A1327C8EC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Liquidity Analysis Foundation</vt:lpstr>
      <vt:lpstr>MMF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Callahan, Keith</cp:lastModifiedBy>
  <dcterms:created xsi:type="dcterms:W3CDTF">2023-03-21T16:41:36Z</dcterms:created>
  <dcterms:modified xsi:type="dcterms:W3CDTF">2023-03-28T18:12:18Z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a8ce42-0a38-4038-af78-0463c9adb574_Enabled">
    <vt:lpwstr>true</vt:lpwstr>
  </property>
  <property fmtid="{D5CDD505-2E9C-101B-9397-08002B2CF9AE}" pid="3" name="MSIP_Label_cea8ce42-0a38-4038-af78-0463c9adb574_SetDate">
    <vt:lpwstr>2023-03-21T16:40:13Z</vt:lpwstr>
  </property>
  <property fmtid="{D5CDD505-2E9C-101B-9397-08002B2CF9AE}" pid="4" name="MSIP_Label_cea8ce42-0a38-4038-af78-0463c9adb574_Method">
    <vt:lpwstr>Standard</vt:lpwstr>
  </property>
  <property fmtid="{D5CDD505-2E9C-101B-9397-08002B2CF9AE}" pid="5" name="MSIP_Label_cea8ce42-0a38-4038-af78-0463c9adb574_Name">
    <vt:lpwstr>cea8ce42-0a38-4038-af78-0463c9adb574</vt:lpwstr>
  </property>
  <property fmtid="{D5CDD505-2E9C-101B-9397-08002B2CF9AE}" pid="6" name="MSIP_Label_cea8ce42-0a38-4038-af78-0463c9adb574_SiteId">
    <vt:lpwstr>5d25c963-07db-4627-9db3-720b2ff89865</vt:lpwstr>
  </property>
  <property fmtid="{D5CDD505-2E9C-101B-9397-08002B2CF9AE}" pid="7" name="MSIP_Label_cea8ce42-0a38-4038-af78-0463c9adb574_ActionId">
    <vt:lpwstr>0bef8391-918b-4d28-bd10-3ba8fb689ff5</vt:lpwstr>
  </property>
  <property fmtid="{D5CDD505-2E9C-101B-9397-08002B2CF9AE}" pid="8" name="MSIP_Label_cea8ce42-0a38-4038-af78-0463c9adb574_ContentBits">
    <vt:lpwstr>0</vt:lpwstr>
  </property>
</Properties>
</file>