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s\Downloads\"/>
    </mc:Choice>
  </mc:AlternateContent>
  <xr:revisionPtr revIDLastSave="0" documentId="13_ncr:1_{16AA72A7-E900-4934-9637-15544EC7A4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dget" sheetId="1" r:id="rId1"/>
    <sheet name="Assumptions" sheetId="2" r:id="rId2"/>
    <sheet name="Sheet1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9" i="1"/>
  <c r="D9" i="1"/>
  <c r="D8" i="1"/>
  <c r="C9" i="1"/>
  <c r="C8" i="1"/>
  <c r="J9" i="1"/>
  <c r="J36" i="2" l="1"/>
  <c r="I36" i="2"/>
  <c r="H36" i="2"/>
  <c r="G36" i="2"/>
  <c r="M8" i="1" l="1"/>
  <c r="D45" i="2" l="1"/>
  <c r="D14" i="1" l="1"/>
  <c r="D17" i="1" s="1"/>
  <c r="E14" i="1"/>
  <c r="E17" i="1" s="1"/>
  <c r="F14" i="1"/>
  <c r="F17" i="1" s="1"/>
  <c r="G14" i="1"/>
  <c r="G17" i="1" s="1"/>
  <c r="H14" i="1"/>
  <c r="H17" i="1" s="1"/>
  <c r="I14" i="1"/>
  <c r="I17" i="1" s="1"/>
  <c r="J14" i="1"/>
  <c r="J17" i="1" s="1"/>
  <c r="K14" i="1"/>
  <c r="K17" i="1" s="1"/>
  <c r="L14" i="1"/>
  <c r="L17" i="1" s="1"/>
  <c r="C14" i="1"/>
  <c r="C17" i="1" s="1"/>
  <c r="M9" i="1"/>
  <c r="M10" i="1"/>
  <c r="M11" i="1"/>
  <c r="M12" i="1"/>
  <c r="M13" i="1"/>
  <c r="M14" i="1" l="1"/>
  <c r="M17" i="1" s="1"/>
</calcChain>
</file>

<file path=xl/sharedStrings.xml><?xml version="1.0" encoding="utf-8"?>
<sst xmlns="http://schemas.openxmlformats.org/spreadsheetml/2006/main" count="100" uniqueCount="88">
  <si>
    <t>Community School Budget</t>
  </si>
  <si>
    <t>IRN No.</t>
  </si>
  <si>
    <t>Function</t>
  </si>
  <si>
    <t>Object</t>
  </si>
  <si>
    <t>Instruction
1000</t>
  </si>
  <si>
    <t>Support Services
2100-2200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</si>
  <si>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</si>
  <si>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</si>
  <si>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</si>
  <si>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</si>
  <si>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</si>
  <si>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</si>
  <si>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</si>
  <si>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</si>
  <si>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</si>
  <si>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</si>
  <si>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</si>
  <si>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</si>
  <si>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All Other 
Expense
6000-7000</t>
  </si>
  <si>
    <t>A</t>
  </si>
  <si>
    <t>B</t>
  </si>
  <si>
    <t>C</t>
  </si>
  <si>
    <t>H</t>
  </si>
  <si>
    <t>D</t>
  </si>
  <si>
    <t>E</t>
  </si>
  <si>
    <t>I</t>
  </si>
  <si>
    <t>F</t>
  </si>
  <si>
    <t>G</t>
  </si>
  <si>
    <t>J</t>
  </si>
  <si>
    <t>K</t>
  </si>
  <si>
    <t>County:</t>
  </si>
  <si>
    <t>Budget Per Pupil</t>
  </si>
  <si>
    <t>Estimated Student Enrollment</t>
  </si>
  <si>
    <t>Facilities/
Construction Services
5000</t>
  </si>
  <si>
    <t>Expected Enrollment</t>
  </si>
  <si>
    <t>Grade</t>
  </si>
  <si>
    <t>Students</t>
  </si>
  <si>
    <t>Expected Instructors</t>
  </si>
  <si>
    <t>Expected Administrative Staff</t>
  </si>
  <si>
    <t>All Other Expected Staff</t>
  </si>
  <si>
    <t>Staff</t>
  </si>
  <si>
    <t>Expected 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</si>
  <si>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</si>
  <si>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</si>
  <si>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</si>
  <si>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</si>
  <si>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</si>
  <si>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</si>
  <si>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</si>
  <si>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</si>
  <si>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</si>
  <si>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Food Service</t>
  </si>
  <si>
    <t>Legal</t>
  </si>
  <si>
    <t>Marketing</t>
  </si>
  <si>
    <t>Consulting</t>
  </si>
  <si>
    <t>Narrative Summary</t>
  </si>
  <si>
    <t>Employee Benefits</t>
  </si>
  <si>
    <t>Salaries and Wages</t>
  </si>
  <si>
    <t xml:space="preserve">Other  </t>
  </si>
  <si>
    <t>Administrative Services
2300 -2400</t>
  </si>
  <si>
    <t>Special Education Services</t>
  </si>
  <si>
    <t>Technology Services</t>
  </si>
  <si>
    <t>Food Services</t>
  </si>
  <si>
    <t>Principle Retirement</t>
  </si>
  <si>
    <t>Fiscal Year 20XX-20XX Projected Debt</t>
  </si>
  <si>
    <t>Description</t>
  </si>
  <si>
    <t>Beginning
Year Balance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</si>
  <si>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</si>
  <si>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</si>
  <si>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</si>
  <si>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</si>
  <si>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</si>
  <si>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</si>
  <si>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</si>
  <si>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</si>
  <si>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</si>
  <si>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</si>
  <si>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</si>
  <si>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Name of treasurer:</t>
  </si>
  <si>
    <t>Name of management company:</t>
  </si>
  <si>
    <t>Cuyahoga</t>
  </si>
  <si>
    <t>Educational Services Center of Lake Erie West</t>
  </si>
  <si>
    <t>N/A</t>
  </si>
  <si>
    <t>Doug Mangen</t>
  </si>
  <si>
    <t>The Intergenerational School</t>
  </si>
  <si>
    <t>Budget for Fiscal Year 2025</t>
  </si>
  <si>
    <t>Erie Bank</t>
  </si>
  <si>
    <t>Assumption for the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</si>
</sst>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2" fillId="0" borderId="20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4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6" xfId="0" applyFont="1" applyBorder="1" applyAlignment="1">
      <alignment horizontal="right" vertical="center" indent="1"/>
    </xf>
    <xf numFmtId="44" fontId="2" fillId="0" borderId="2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9" borderId="5" xfId="0" applyFill="1" applyBorder="1" applyAlignment="1">
      <alignment vertical="center" wrapText="1"/>
    </xf>
    <xf numFmtId="44" fontId="0" fillId="9" borderId="1" xfId="0" applyNumberForma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44" fontId="0" fillId="0" borderId="34" xfId="0" applyNumberFormat="1" applyBorder="1" applyAlignment="1">
      <alignment vertical="center" wrapText="1"/>
    </xf>
    <xf numFmtId="0" fontId="8" fillId="0" borderId="30" xfId="0" applyFont="1" applyBorder="1" applyAlignment="1">
      <alignment horizontal="center"/>
    </xf>
    <xf numFmtId="0" fontId="0" fillId="0" borderId="35" xfId="0" applyBorder="1" applyAlignment="1">
      <alignment vertical="center" wrapText="1"/>
    </xf>
    <xf numFmtId="44" fontId="0" fillId="0" borderId="36" xfId="0" applyNumberFormat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zoomScale="70" zoomScaleNormal="70" workbookViewId="0">
      <selection activeCell="E20" sqref="E20"/>
    </sheetView>
  </sheetViews>
  <sheetFormatPr defaultColWidth="9.109375" defaultRowHeight="15" x14ac:dyDescent="0.25"/>
  <cols>
    <col min="1" max="1" width="13.33203125" style="2" customWidth="1"/>
    <col min="2" max="12" width="19.6640625" style="1" customWidth="1"/>
    <col min="13" max="13" width="19.6640625" style="2" customWidth="1"/>
    <col min="14" max="16384" width="9.109375" style="2"/>
  </cols>
  <sheetData>
    <row r="1" spans="1:13" ht="15.6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.6" x14ac:dyDescent="0.3">
      <c r="A2" s="16" t="s">
        <v>1</v>
      </c>
      <c r="B2" s="66">
        <v>133215</v>
      </c>
      <c r="C2" s="15"/>
      <c r="D2" s="15"/>
      <c r="E2" s="15"/>
      <c r="F2" s="15"/>
      <c r="G2" s="15"/>
      <c r="H2" s="15"/>
      <c r="I2" s="15"/>
      <c r="J2" s="15"/>
      <c r="K2" s="15"/>
      <c r="L2" s="17" t="s">
        <v>30</v>
      </c>
      <c r="M2" s="67" t="s">
        <v>80</v>
      </c>
    </row>
    <row r="3" spans="1:13" ht="15.6" x14ac:dyDescent="0.3">
      <c r="A3" s="68" t="s">
        <v>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.6" x14ac:dyDescent="0.3">
      <c r="A4" s="68" t="s">
        <v>85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.6" thickBot="1" x14ac:dyDescent="0.3"/>
    <row r="6" spans="1:13" ht="63.75" customHeight="1" x14ac:dyDescent="0.25">
      <c r="B6" s="7" t="s">
        <v>2</v>
      </c>
      <c r="C6" s="8" t="s">
        <v>4</v>
      </c>
      <c r="D6" s="8" t="s">
        <v>5</v>
      </c>
      <c r="E6" s="8" t="s">
        <v>59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33</v>
      </c>
      <c r="L6" s="8" t="s">
        <v>18</v>
      </c>
      <c r="M6" s="9" t="s">
        <v>11</v>
      </c>
    </row>
    <row r="7" spans="1:13" x14ac:dyDescent="0.25">
      <c r="B7" s="5" t="s">
        <v>3</v>
      </c>
      <c r="C7" s="3" t="s">
        <v>19</v>
      </c>
      <c r="D7" s="3" t="s">
        <v>20</v>
      </c>
      <c r="E7" s="3" t="s">
        <v>21</v>
      </c>
      <c r="F7" s="3" t="s">
        <v>23</v>
      </c>
      <c r="G7" s="3" t="s">
        <v>24</v>
      </c>
      <c r="H7" s="3" t="s">
        <v>26</v>
      </c>
      <c r="I7" s="3" t="s">
        <v>27</v>
      </c>
      <c r="J7" s="3" t="s">
        <v>22</v>
      </c>
      <c r="K7" s="3" t="s">
        <v>25</v>
      </c>
      <c r="L7" s="3" t="s">
        <v>28</v>
      </c>
      <c r="M7" s="4" t="s">
        <v>29</v>
      </c>
    </row>
    <row r="8" spans="1:13" ht="68.25" customHeight="1" x14ac:dyDescent="0.25">
      <c r="B8" s="6" t="s">
        <v>12</v>
      </c>
      <c r="C8" s="18">
        <f>1244188+41200</f>
        <v>1285388</v>
      </c>
      <c r="D8" s="18">
        <f>152800+42153</f>
        <v>194953</v>
      </c>
      <c r="E8" s="18">
        <v>572465</v>
      </c>
      <c r="F8" s="18">
        <v>0</v>
      </c>
      <c r="G8" s="18">
        <v>77130</v>
      </c>
      <c r="H8" s="18">
        <v>0</v>
      </c>
      <c r="I8" s="18">
        <v>0</v>
      </c>
      <c r="J8" s="18">
        <v>15000</v>
      </c>
      <c r="K8" s="18">
        <v>0</v>
      </c>
      <c r="L8" s="18">
        <v>0</v>
      </c>
      <c r="M8" s="19">
        <f>SUM(C8:L8)</f>
        <v>2144936</v>
      </c>
    </row>
    <row r="9" spans="1:13" ht="68.25" customHeight="1" x14ac:dyDescent="0.25">
      <c r="B9" s="6" t="s">
        <v>13</v>
      </c>
      <c r="C9" s="18">
        <f>174186.32+18040.73+165100+5768+597.4</f>
        <v>363692.45000000007</v>
      </c>
      <c r="D9" s="18">
        <f>21392+2215.6+5901.42+611.2185</f>
        <v>30120.238499999996</v>
      </c>
      <c r="E9" s="18">
        <v>129065</v>
      </c>
      <c r="F9" s="18">
        <v>0</v>
      </c>
      <c r="G9" s="18">
        <f>10798.2+1118.39</f>
        <v>11916.59</v>
      </c>
      <c r="H9" s="18">
        <v>0</v>
      </c>
      <c r="I9" s="18">
        <v>0</v>
      </c>
      <c r="J9" s="18">
        <f>2100+217.5</f>
        <v>2317.5</v>
      </c>
      <c r="K9" s="18">
        <v>0</v>
      </c>
      <c r="L9" s="18">
        <v>0</v>
      </c>
      <c r="M9" s="19">
        <f t="shared" ref="M9:M14" si="0">SUM(C9:L9)</f>
        <v>537111.77850000001</v>
      </c>
    </row>
    <row r="10" spans="1:13" ht="68.25" customHeight="1" x14ac:dyDescent="0.25">
      <c r="B10" s="6" t="s">
        <v>14</v>
      </c>
      <c r="C10" s="18">
        <v>253330</v>
      </c>
      <c r="D10" s="18">
        <v>295050</v>
      </c>
      <c r="E10" s="18">
        <v>92361</v>
      </c>
      <c r="F10" s="18">
        <v>153641</v>
      </c>
      <c r="G10" s="18">
        <v>715392</v>
      </c>
      <c r="H10" s="18">
        <v>92250</v>
      </c>
      <c r="I10" s="18">
        <v>280593</v>
      </c>
      <c r="J10" s="18">
        <v>0</v>
      </c>
      <c r="K10" s="18">
        <v>0</v>
      </c>
      <c r="L10" s="18">
        <v>0</v>
      </c>
      <c r="M10" s="19">
        <f t="shared" si="0"/>
        <v>1882617</v>
      </c>
    </row>
    <row r="11" spans="1:13" ht="68.25" customHeight="1" x14ac:dyDescent="0.25">
      <c r="B11" s="6" t="s">
        <v>15</v>
      </c>
      <c r="C11" s="18">
        <v>105282.5</v>
      </c>
      <c r="D11" s="18">
        <v>6210</v>
      </c>
      <c r="E11" s="18">
        <v>41668.67</v>
      </c>
      <c r="F11" s="18">
        <v>0</v>
      </c>
      <c r="G11" s="18">
        <v>14000</v>
      </c>
      <c r="H11" s="18">
        <v>0</v>
      </c>
      <c r="I11" s="18">
        <v>3700</v>
      </c>
      <c r="J11" s="18">
        <v>6000</v>
      </c>
      <c r="K11" s="18">
        <v>0</v>
      </c>
      <c r="L11" s="18">
        <v>0</v>
      </c>
      <c r="M11" s="19">
        <f t="shared" si="0"/>
        <v>176861.16999999998</v>
      </c>
    </row>
    <row r="12" spans="1:13" ht="68.25" customHeight="1" x14ac:dyDescent="0.25">
      <c r="B12" s="6" t="s">
        <v>16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9">
        <f t="shared" si="0"/>
        <v>0</v>
      </c>
    </row>
    <row r="13" spans="1:13" ht="68.25" customHeight="1" x14ac:dyDescent="0.25">
      <c r="B13" s="6" t="s">
        <v>17</v>
      </c>
      <c r="C13" s="18">
        <v>0</v>
      </c>
      <c r="D13" s="18">
        <v>0</v>
      </c>
      <c r="E13" s="18">
        <f>600+10000+5000+26508</f>
        <v>42108</v>
      </c>
      <c r="F13" s="18">
        <v>400</v>
      </c>
      <c r="G13" s="18">
        <v>0</v>
      </c>
      <c r="H13" s="18">
        <v>0</v>
      </c>
      <c r="I13" s="18">
        <v>250</v>
      </c>
      <c r="J13" s="18">
        <v>2500</v>
      </c>
      <c r="K13" s="18">
        <v>0</v>
      </c>
      <c r="L13" s="18">
        <v>0</v>
      </c>
      <c r="M13" s="19">
        <f t="shared" si="0"/>
        <v>45258</v>
      </c>
    </row>
    <row r="14" spans="1:13" ht="18" customHeight="1" thickBot="1" x14ac:dyDescent="0.3">
      <c r="B14" s="10" t="s">
        <v>11</v>
      </c>
      <c r="C14" s="20">
        <f>SUM(C8:C13)</f>
        <v>2007692.9500000002</v>
      </c>
      <c r="D14" s="20">
        <f t="shared" ref="D14:L14" si="1">SUM(D8:D13)</f>
        <v>526333.23849999998</v>
      </c>
      <c r="E14" s="20">
        <f t="shared" si="1"/>
        <v>877667.67</v>
      </c>
      <c r="F14" s="20">
        <f t="shared" si="1"/>
        <v>154041</v>
      </c>
      <c r="G14" s="20">
        <f t="shared" si="1"/>
        <v>818438.59</v>
      </c>
      <c r="H14" s="20">
        <f t="shared" si="1"/>
        <v>92250</v>
      </c>
      <c r="I14" s="20">
        <f t="shared" si="1"/>
        <v>284543</v>
      </c>
      <c r="J14" s="20">
        <f t="shared" si="1"/>
        <v>25817.5</v>
      </c>
      <c r="K14" s="20">
        <f t="shared" si="1"/>
        <v>0</v>
      </c>
      <c r="L14" s="20">
        <f t="shared" si="1"/>
        <v>0</v>
      </c>
      <c r="M14" s="21">
        <f t="shared" si="0"/>
        <v>4786783.9484999999</v>
      </c>
    </row>
    <row r="16" spans="1:13" ht="16.2" thickBot="1" x14ac:dyDescent="0.3">
      <c r="B16" s="15" t="s">
        <v>31</v>
      </c>
    </row>
    <row r="17" spans="1:13" ht="49.5" customHeight="1" thickBot="1" x14ac:dyDescent="0.3">
      <c r="A17" s="11" t="s">
        <v>32</v>
      </c>
      <c r="B17" s="12">
        <v>245</v>
      </c>
      <c r="C17" s="13">
        <f>C14/$B$17</f>
        <v>8194.6651020408171</v>
      </c>
      <c r="D17" s="13">
        <f t="shared" ref="D17:M17" si="2">D14/$B$17</f>
        <v>2148.298932653061</v>
      </c>
      <c r="E17" s="13">
        <f t="shared" si="2"/>
        <v>3582.3170204081634</v>
      </c>
      <c r="F17" s="13">
        <f t="shared" si="2"/>
        <v>628.73877551020405</v>
      </c>
      <c r="G17" s="13">
        <f t="shared" si="2"/>
        <v>3340.5656734693875</v>
      </c>
      <c r="H17" s="13">
        <f t="shared" si="2"/>
        <v>376.53061224489795</v>
      </c>
      <c r="I17" s="13">
        <f t="shared" si="2"/>
        <v>1161.4000000000001</v>
      </c>
      <c r="J17" s="13">
        <f t="shared" si="2"/>
        <v>105.37755102040816</v>
      </c>
      <c r="K17" s="13">
        <f t="shared" si="2"/>
        <v>0</v>
      </c>
      <c r="L17" s="13">
        <f t="shared" si="2"/>
        <v>0</v>
      </c>
      <c r="M17" s="14">
        <f t="shared" si="2"/>
        <v>19537.89366734694</v>
      </c>
    </row>
    <row r="19" spans="1:13" ht="15.6" x14ac:dyDescent="0.25">
      <c r="B19" s="69"/>
      <c r="C19" s="69"/>
      <c r="D19" s="2"/>
    </row>
    <row r="20" spans="1:13" ht="17.25" customHeight="1" x14ac:dyDescent="0.25">
      <c r="D20" s="2"/>
    </row>
    <row r="21" spans="1:13" ht="35.25" customHeight="1" x14ac:dyDescent="0.25">
      <c r="B21" s="34"/>
      <c r="C21" s="35"/>
      <c r="D21" s="2"/>
    </row>
    <row r="22" spans="1:13" ht="35.25" customHeight="1" x14ac:dyDescent="0.25">
      <c r="B22" s="34"/>
      <c r="C22" s="35"/>
      <c r="D22" s="2"/>
    </row>
    <row r="23" spans="1:13" ht="35.25" customHeight="1" x14ac:dyDescent="0.25">
      <c r="B23" s="34"/>
      <c r="C23" s="35"/>
      <c r="D23" s="2"/>
    </row>
    <row r="24" spans="1:13" ht="18.75" customHeight="1" x14ac:dyDescent="0.25"/>
  </sheetData>
  <mergeCells count="4">
    <mergeCell ref="A1:M1"/>
    <mergeCell ref="A3:M3"/>
    <mergeCell ref="A4:M4"/>
    <mergeCell ref="B19:C19"/>
  </mergeCells>
  <printOptions horizontalCentered="1" verticalCentered="1"/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tabSelected="1" zoomScale="84" zoomScaleNormal="84" workbookViewId="0">
      <selection activeCell="B3" sqref="B3"/>
    </sheetView>
  </sheetViews>
  <sheetFormatPr defaultColWidth="9.109375" defaultRowHeight="15" x14ac:dyDescent="0.3"/>
  <cols>
    <col min="1" max="1" width="1.88671875" style="28" customWidth="1"/>
    <col min="2" max="15" width="18.6640625" style="28" customWidth="1"/>
    <col min="16" max="16384" width="9.109375" style="28"/>
  </cols>
  <sheetData>
    <row r="1" spans="2:15" ht="15.6" thickBot="1" x14ac:dyDescent="0.35"/>
    <row r="2" spans="2:15" ht="17.399999999999999" x14ac:dyDescent="0.3">
      <c r="B2" s="83" t="s">
        <v>87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2:15" ht="15.6" thickBot="1" x14ac:dyDescent="0.35">
      <c r="B3" s="36"/>
      <c r="O3" s="37"/>
    </row>
    <row r="4" spans="2:15" ht="18" hidden="1" customHeight="1" thickBot="1" x14ac:dyDescent="0.35">
      <c r="B4" s="36"/>
      <c r="O4" s="37"/>
    </row>
    <row r="5" spans="2:15" ht="18" hidden="1" customHeight="1" thickBot="1" x14ac:dyDescent="0.35">
      <c r="B5" s="91" t="s">
        <v>34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2:15" ht="18" hidden="1" customHeight="1" x14ac:dyDescent="0.3">
      <c r="B6" s="22" t="s">
        <v>35</v>
      </c>
      <c r="C6" s="23" t="s">
        <v>29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4">
        <v>12</v>
      </c>
    </row>
    <row r="7" spans="2:15" ht="18" hidden="1" customHeight="1" thickBot="1" x14ac:dyDescent="0.35">
      <c r="B7" s="25" t="s">
        <v>36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2:15" ht="18" hidden="1" customHeight="1" x14ac:dyDescent="0.3">
      <c r="B8" s="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9"/>
    </row>
    <row r="9" spans="2:15" ht="18" hidden="1" customHeight="1" thickBot="1" x14ac:dyDescent="0.35">
      <c r="B9" s="36"/>
      <c r="O9" s="37"/>
    </row>
    <row r="10" spans="2:15" ht="18" hidden="1" customHeight="1" thickBot="1" x14ac:dyDescent="0.35">
      <c r="B10" s="94" t="s">
        <v>37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2:15" ht="18" hidden="1" customHeight="1" x14ac:dyDescent="0.3">
      <c r="B11" s="22" t="s">
        <v>35</v>
      </c>
      <c r="C11" s="23" t="s">
        <v>29</v>
      </c>
      <c r="D11" s="23">
        <v>1</v>
      </c>
      <c r="E11" s="23">
        <v>2</v>
      </c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3">
        <v>8</v>
      </c>
      <c r="L11" s="23">
        <v>9</v>
      </c>
      <c r="M11" s="23">
        <v>10</v>
      </c>
      <c r="N11" s="23">
        <v>11</v>
      </c>
      <c r="O11" s="24">
        <v>12</v>
      </c>
    </row>
    <row r="12" spans="2:15" ht="18" hidden="1" customHeight="1" thickBot="1" x14ac:dyDescent="0.35">
      <c r="B12" s="25" t="s">
        <v>40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ht="18" hidden="1" customHeight="1" x14ac:dyDescent="0.3">
      <c r="B13" s="3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9"/>
    </row>
    <row r="14" spans="2:15" ht="18" hidden="1" customHeight="1" thickBot="1" x14ac:dyDescent="0.35">
      <c r="B14" s="36"/>
      <c r="O14" s="37"/>
    </row>
    <row r="15" spans="2:15" ht="18" hidden="1" customHeight="1" thickBot="1" x14ac:dyDescent="0.35">
      <c r="B15" s="97" t="s">
        <v>38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2:15" ht="18" hidden="1" customHeight="1" x14ac:dyDescent="0.3">
      <c r="B16" s="22" t="s">
        <v>35</v>
      </c>
      <c r="C16" s="23" t="s">
        <v>29</v>
      </c>
      <c r="D16" s="23">
        <v>1</v>
      </c>
      <c r="E16" s="23">
        <v>2</v>
      </c>
      <c r="F16" s="23">
        <v>3</v>
      </c>
      <c r="G16" s="23">
        <v>4</v>
      </c>
      <c r="H16" s="23">
        <v>5</v>
      </c>
      <c r="I16" s="23">
        <v>6</v>
      </c>
      <c r="J16" s="23">
        <v>7</v>
      </c>
      <c r="K16" s="23">
        <v>8</v>
      </c>
      <c r="L16" s="23">
        <v>9</v>
      </c>
      <c r="M16" s="23">
        <v>10</v>
      </c>
      <c r="N16" s="23">
        <v>11</v>
      </c>
      <c r="O16" s="24">
        <v>12</v>
      </c>
    </row>
    <row r="17" spans="2:15" ht="18" hidden="1" customHeight="1" thickBot="1" x14ac:dyDescent="0.35">
      <c r="B17" s="25" t="s">
        <v>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2:15" ht="18" hidden="1" customHeight="1" x14ac:dyDescent="0.3">
      <c r="B18" s="3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</row>
    <row r="19" spans="2:15" ht="18" hidden="1" customHeight="1" thickBot="1" x14ac:dyDescent="0.35">
      <c r="B19" s="36"/>
      <c r="O19" s="37"/>
    </row>
    <row r="20" spans="2:15" ht="18" hidden="1" customHeight="1" thickBot="1" x14ac:dyDescent="0.35">
      <c r="B20" s="100" t="s">
        <v>39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2"/>
    </row>
    <row r="21" spans="2:15" ht="18" hidden="1" customHeight="1" x14ac:dyDescent="0.3">
      <c r="B21" s="22" t="s">
        <v>35</v>
      </c>
      <c r="C21" s="23" t="s">
        <v>29</v>
      </c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3">
        <v>8</v>
      </c>
      <c r="L21" s="23">
        <v>9</v>
      </c>
      <c r="M21" s="23">
        <v>10</v>
      </c>
      <c r="N21" s="23">
        <v>11</v>
      </c>
      <c r="O21" s="24">
        <v>12</v>
      </c>
    </row>
    <row r="22" spans="2:15" ht="18" hidden="1" customHeight="1" thickBot="1" x14ac:dyDescent="0.35">
      <c r="B22" s="25" t="s">
        <v>40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2:15" ht="18" hidden="1" customHeight="1" x14ac:dyDescent="0.3">
      <c r="B23" s="3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9"/>
    </row>
    <row r="24" spans="2:15" ht="18" hidden="1" customHeight="1" thickBot="1" x14ac:dyDescent="0.35">
      <c r="B24" s="36"/>
      <c r="O24" s="37"/>
    </row>
    <row r="25" spans="2:15" ht="16.2" thickBot="1" x14ac:dyDescent="0.35">
      <c r="B25" s="88" t="s">
        <v>41</v>
      </c>
      <c r="C25" s="89"/>
      <c r="D25" s="90"/>
      <c r="F25" s="72" t="s">
        <v>64</v>
      </c>
      <c r="G25" s="73"/>
      <c r="H25" s="73"/>
      <c r="I25" s="73"/>
      <c r="J25" s="73"/>
      <c r="K25" s="74"/>
      <c r="O25" s="37"/>
    </row>
    <row r="26" spans="2:15" ht="15.6" thickBot="1" x14ac:dyDescent="0.35">
      <c r="B26" s="80" t="s">
        <v>42</v>
      </c>
      <c r="C26" s="81"/>
      <c r="D26" s="31">
        <v>294842</v>
      </c>
      <c r="F26" s="75"/>
      <c r="G26" s="76"/>
      <c r="H26" s="76"/>
      <c r="I26" s="76"/>
      <c r="J26" s="76"/>
      <c r="K26" s="77"/>
      <c r="O26" s="37"/>
    </row>
    <row r="27" spans="2:15" ht="28.8" x14ac:dyDescent="0.3">
      <c r="B27" s="70" t="s">
        <v>43</v>
      </c>
      <c r="C27" s="71"/>
      <c r="D27" s="32">
        <v>94650</v>
      </c>
      <c r="F27" s="48" t="s">
        <v>65</v>
      </c>
      <c r="G27" s="49" t="s">
        <v>66</v>
      </c>
      <c r="H27" s="49" t="s">
        <v>63</v>
      </c>
      <c r="I27" s="49" t="s">
        <v>67</v>
      </c>
      <c r="J27" s="50" t="s">
        <v>68</v>
      </c>
      <c r="K27" s="51" t="s">
        <v>69</v>
      </c>
      <c r="O27" s="37"/>
    </row>
    <row r="28" spans="2:15" x14ac:dyDescent="0.2">
      <c r="B28" s="70" t="s">
        <v>44</v>
      </c>
      <c r="C28" s="71"/>
      <c r="D28" s="32">
        <v>334435</v>
      </c>
      <c r="F28" s="52" t="s">
        <v>70</v>
      </c>
      <c r="G28" s="53">
        <v>0</v>
      </c>
      <c r="H28" s="53">
        <v>0</v>
      </c>
      <c r="I28" s="53">
        <v>0</v>
      </c>
      <c r="J28" s="53">
        <v>0</v>
      </c>
      <c r="K28" s="54"/>
      <c r="O28" s="37"/>
    </row>
    <row r="29" spans="2:15" x14ac:dyDescent="0.2">
      <c r="B29" s="70" t="s">
        <v>45</v>
      </c>
      <c r="C29" s="71"/>
      <c r="D29" s="32">
        <v>12025</v>
      </c>
      <c r="F29" s="55" t="s">
        <v>71</v>
      </c>
      <c r="G29" s="56">
        <v>892382.77</v>
      </c>
      <c r="H29" s="56">
        <v>203638.33</v>
      </c>
      <c r="I29" s="56">
        <v>170570.27</v>
      </c>
      <c r="J29" s="56">
        <v>691795</v>
      </c>
      <c r="K29" s="57" t="s">
        <v>86</v>
      </c>
      <c r="O29" s="37"/>
    </row>
    <row r="30" spans="2:15" x14ac:dyDescent="0.2">
      <c r="B30" s="70" t="s">
        <v>46</v>
      </c>
      <c r="C30" s="71"/>
      <c r="D30" s="32">
        <v>0</v>
      </c>
      <c r="F30" s="52" t="s">
        <v>72</v>
      </c>
      <c r="G30" s="53">
        <v>0</v>
      </c>
      <c r="H30" s="53">
        <v>0</v>
      </c>
      <c r="I30" s="53">
        <v>0</v>
      </c>
      <c r="J30" s="53">
        <v>0</v>
      </c>
      <c r="K30" s="54"/>
      <c r="O30" s="37"/>
    </row>
    <row r="31" spans="2:15" x14ac:dyDescent="0.2">
      <c r="B31" s="70" t="s">
        <v>47</v>
      </c>
      <c r="C31" s="71"/>
      <c r="D31" s="32">
        <v>68826</v>
      </c>
      <c r="F31" s="55" t="s">
        <v>73</v>
      </c>
      <c r="G31" s="56">
        <v>0</v>
      </c>
      <c r="H31" s="56">
        <v>0</v>
      </c>
      <c r="I31" s="56">
        <v>0</v>
      </c>
      <c r="J31" s="56">
        <v>0</v>
      </c>
      <c r="K31" s="57"/>
      <c r="O31" s="37"/>
    </row>
    <row r="32" spans="2:15" x14ac:dyDescent="0.2">
      <c r="B32" s="70" t="s">
        <v>48</v>
      </c>
      <c r="C32" s="71"/>
      <c r="D32" s="32">
        <v>10000</v>
      </c>
      <c r="F32" s="52" t="s">
        <v>74</v>
      </c>
      <c r="G32" s="53">
        <v>0</v>
      </c>
      <c r="H32" s="53">
        <v>0</v>
      </c>
      <c r="I32" s="53">
        <v>0</v>
      </c>
      <c r="J32" s="53">
        <v>0</v>
      </c>
      <c r="K32" s="54"/>
      <c r="O32" s="37"/>
    </row>
    <row r="33" spans="2:15" x14ac:dyDescent="0.2">
      <c r="B33" s="70" t="s">
        <v>49</v>
      </c>
      <c r="C33" s="71"/>
      <c r="D33" s="32">
        <v>0</v>
      </c>
      <c r="F33" s="55" t="s">
        <v>75</v>
      </c>
      <c r="G33" s="56">
        <v>0</v>
      </c>
      <c r="H33" s="56">
        <v>0</v>
      </c>
      <c r="I33" s="56">
        <v>0</v>
      </c>
      <c r="J33" s="56">
        <v>0</v>
      </c>
      <c r="K33" s="57"/>
      <c r="O33" s="37"/>
    </row>
    <row r="34" spans="2:15" ht="29.4" thickBot="1" x14ac:dyDescent="0.25">
      <c r="B34" s="70" t="s">
        <v>50</v>
      </c>
      <c r="C34" s="71"/>
      <c r="D34" s="32">
        <v>92250</v>
      </c>
      <c r="F34" s="58" t="s">
        <v>76</v>
      </c>
      <c r="G34" s="59">
        <v>0</v>
      </c>
      <c r="H34" s="59">
        <v>0</v>
      </c>
      <c r="I34" s="59">
        <v>0</v>
      </c>
      <c r="J34" s="59">
        <v>0</v>
      </c>
      <c r="K34" s="60"/>
      <c r="O34" s="37"/>
    </row>
    <row r="35" spans="2:15" ht="15.6" thickBot="1" x14ac:dyDescent="0.25">
      <c r="B35" s="70" t="s">
        <v>51</v>
      </c>
      <c r="C35" s="71"/>
      <c r="D35" s="32">
        <v>0</v>
      </c>
      <c r="F35" s="61"/>
      <c r="G35" s="62"/>
      <c r="H35" s="62"/>
      <c r="I35" s="62"/>
      <c r="J35" s="62"/>
      <c r="K35" s="63"/>
      <c r="O35" s="37"/>
    </row>
    <row r="36" spans="2:15" ht="15.6" thickBot="1" x14ac:dyDescent="0.25">
      <c r="B36" s="70" t="s">
        <v>52</v>
      </c>
      <c r="C36" s="71"/>
      <c r="D36" s="32">
        <v>22000</v>
      </c>
      <c r="F36" s="64" t="s">
        <v>11</v>
      </c>
      <c r="G36" s="65">
        <f>SUM(G28:G34)</f>
        <v>892382.77</v>
      </c>
      <c r="H36" s="65">
        <f t="shared" ref="H36:J36" si="0">SUM(H28:H34)</f>
        <v>203638.33</v>
      </c>
      <c r="I36" s="65">
        <f t="shared" si="0"/>
        <v>170570.27</v>
      </c>
      <c r="J36" s="65">
        <f t="shared" si="0"/>
        <v>691795</v>
      </c>
      <c r="K36" s="63"/>
      <c r="O36" s="37"/>
    </row>
    <row r="37" spans="2:15" ht="18" customHeight="1" x14ac:dyDescent="0.3">
      <c r="B37" s="70" t="s">
        <v>53</v>
      </c>
      <c r="C37" s="71"/>
      <c r="D37" s="32">
        <v>76832</v>
      </c>
      <c r="O37" s="37"/>
    </row>
    <row r="38" spans="2:15" ht="18" customHeight="1" x14ac:dyDescent="0.3">
      <c r="B38" s="70" t="s">
        <v>54</v>
      </c>
      <c r="C38" s="71"/>
      <c r="D38" s="32">
        <v>43950</v>
      </c>
      <c r="O38" s="37"/>
    </row>
    <row r="39" spans="2:15" ht="18" customHeight="1" x14ac:dyDescent="0.3">
      <c r="B39" s="29" t="s">
        <v>57</v>
      </c>
      <c r="C39" s="30"/>
      <c r="D39" s="32">
        <v>0</v>
      </c>
      <c r="O39" s="37"/>
    </row>
    <row r="40" spans="2:15" ht="18" customHeight="1" x14ac:dyDescent="0.3">
      <c r="B40" s="29" t="s">
        <v>56</v>
      </c>
      <c r="C40" s="30"/>
      <c r="D40" s="32">
        <v>0</v>
      </c>
      <c r="O40" s="37"/>
    </row>
    <row r="41" spans="2:15" ht="18" customHeight="1" x14ac:dyDescent="0.3">
      <c r="B41" s="29" t="s">
        <v>60</v>
      </c>
      <c r="C41" s="30"/>
      <c r="D41" s="32">
        <v>293000</v>
      </c>
      <c r="O41" s="37"/>
    </row>
    <row r="42" spans="2:15" ht="18" customHeight="1" x14ac:dyDescent="0.3">
      <c r="B42" s="29" t="s">
        <v>61</v>
      </c>
      <c r="C42" s="30"/>
      <c r="D42" s="32">
        <v>163725</v>
      </c>
      <c r="O42" s="37"/>
    </row>
    <row r="43" spans="2:15" ht="18" customHeight="1" x14ac:dyDescent="0.3">
      <c r="B43" s="78" t="s">
        <v>62</v>
      </c>
      <c r="C43" s="79"/>
      <c r="D43" s="32">
        <v>140000</v>
      </c>
      <c r="O43" s="37"/>
    </row>
    <row r="44" spans="2:15" ht="18" customHeight="1" x14ac:dyDescent="0.3">
      <c r="B44" s="70" t="s">
        <v>58</v>
      </c>
      <c r="C44" s="71"/>
      <c r="D44" s="32">
        <v>0</v>
      </c>
      <c r="O44" s="37"/>
    </row>
    <row r="45" spans="2:15" ht="18" customHeight="1" thickBot="1" x14ac:dyDescent="0.35">
      <c r="B45" s="86" t="s">
        <v>11</v>
      </c>
      <c r="C45" s="87"/>
      <c r="D45" s="40">
        <f>SUM(D26:D44)</f>
        <v>1646535</v>
      </c>
      <c r="O45" s="37"/>
    </row>
    <row r="46" spans="2:15" ht="18" customHeight="1" x14ac:dyDescent="0.3">
      <c r="B46" s="41"/>
      <c r="C46" s="42"/>
      <c r="D46" s="33"/>
      <c r="O46" s="37"/>
    </row>
    <row r="47" spans="2:15" ht="18" customHeight="1" thickBot="1" x14ac:dyDescent="0.35">
      <c r="B47" s="43"/>
      <c r="C47" s="44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</row>
    <row r="48" spans="2:15" ht="16.2" thickTop="1" x14ac:dyDescent="0.3">
      <c r="B48" s="82" t="s">
        <v>55</v>
      </c>
      <c r="C48" s="82"/>
    </row>
    <row r="50" spans="2:3" x14ac:dyDescent="0.3">
      <c r="B50" s="28" t="s">
        <v>77</v>
      </c>
      <c r="C50" s="28" t="s">
        <v>81</v>
      </c>
    </row>
    <row r="51" spans="2:3" x14ac:dyDescent="0.3">
      <c r="B51" s="28" t="s">
        <v>79</v>
      </c>
      <c r="C51" s="28" t="s">
        <v>82</v>
      </c>
    </row>
    <row r="52" spans="2:3" x14ac:dyDescent="0.3">
      <c r="B52" s="28" t="s">
        <v>78</v>
      </c>
      <c r="C52" s="28" t="s">
        <v>83</v>
      </c>
    </row>
  </sheetData>
  <mergeCells count="24">
    <mergeCell ref="B48:C48"/>
    <mergeCell ref="B2:O2"/>
    <mergeCell ref="B45:C45"/>
    <mergeCell ref="B25:D25"/>
    <mergeCell ref="B33:C33"/>
    <mergeCell ref="B34:C34"/>
    <mergeCell ref="B35:C35"/>
    <mergeCell ref="B36:C36"/>
    <mergeCell ref="B37:C37"/>
    <mergeCell ref="B38:C38"/>
    <mergeCell ref="B27:C27"/>
    <mergeCell ref="B44:C44"/>
    <mergeCell ref="B5:O5"/>
    <mergeCell ref="B10:O10"/>
    <mergeCell ref="B15:O15"/>
    <mergeCell ref="B20:O20"/>
    <mergeCell ref="B32:C32"/>
    <mergeCell ref="F25:K26"/>
    <mergeCell ref="B43:C43"/>
    <mergeCell ref="B26:C26"/>
    <mergeCell ref="B28:C28"/>
    <mergeCell ref="B29:C29"/>
    <mergeCell ref="B30:C30"/>
    <mergeCell ref="B31:C31"/>
  </mergeCells>
  <printOptions horizontalCentered="1" verticalCentered="1"/>
  <pageMargins left="0.25" right="0.25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Davis Karousis</cp:lastModifiedBy>
  <cp:lastPrinted>2017-06-12T19:48:45Z</cp:lastPrinted>
  <dcterms:created xsi:type="dcterms:W3CDTF">2017-06-12T16:35:57Z</dcterms:created>
  <dcterms:modified xsi:type="dcterms:W3CDTF">2024-10-17T14:41:08Z</dcterms:modified>
</cp:coreProperties>
</file>