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mci.sharepoint.com/sites/CSMCNorCal/Shared Documents/Community School/FY 2223/Cash Flow/"/>
    </mc:Choice>
  </mc:AlternateContent>
  <xr:revisionPtr revIDLastSave="442" documentId="8_{8CBD790D-6203-400D-AED8-24ECFF12CB87}" xr6:coauthVersionLast="47" xr6:coauthVersionMax="47" xr10:uidLastSave="{0150BA38-7F5A-425B-8470-E64281C26811}"/>
  <bookViews>
    <workbookView xWindow="-108" yWindow="-108" windowWidth="23256" windowHeight="12456" activeTab="1" xr2:uid="{FF780C30-EA8E-4272-B5CB-CB3414C9E3ED}"/>
  </bookViews>
  <sheets>
    <sheet name="Cash Flow $s 22-23" sheetId="1" r:id="rId1"/>
    <sheet name="Cash Flow $s 23-24" sheetId="2" r:id="rId2"/>
  </sheets>
  <externalReferences>
    <externalReference r:id="rId3"/>
  </externalReferences>
  <definedNames>
    <definedName name="Accounts" localSheetId="0">'Cash Flow $s 22-23'!$A$6:$C$195</definedName>
    <definedName name="Accounts" localSheetId="1">'Cash Flow $s 23-24'!$A$6:$C$194</definedName>
    <definedName name="Accounts">#REF!</definedName>
    <definedName name="Fiscal_Sets">#REF!</definedName>
    <definedName name="_xlnm.Print_Area" localSheetId="0">'Cash Flow $s 22-23'!$A$1:$Q$194</definedName>
    <definedName name="_xlnm.Print_Area" localSheetId="1">'Cash Flow $s 23-24'!$A$1:$Q$193</definedName>
    <definedName name="_xlnm.Print_Titles" localSheetId="0">'Cash Flow $s 22-23'!$1:$6</definedName>
    <definedName name="_xlnm.Print_Titles" localSheetId="1">'Cash Flow $s 23-24'!$1:$6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89" i="2" l="1"/>
  <c r="P189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R178" i="2"/>
  <c r="P178" i="2"/>
  <c r="S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S172" i="2"/>
  <c r="S171" i="2"/>
  <c r="S170" i="2"/>
  <c r="P167" i="2"/>
  <c r="I167" i="2"/>
  <c r="O166" i="2"/>
  <c r="O167" i="2" s="1"/>
  <c r="N166" i="2"/>
  <c r="N167" i="2" s="1"/>
  <c r="M166" i="2"/>
  <c r="M167" i="2" s="1"/>
  <c r="L166" i="2"/>
  <c r="L167" i="2" s="1"/>
  <c r="K166" i="2"/>
  <c r="K167" i="2" s="1"/>
  <c r="K174" i="2" s="1"/>
  <c r="J166" i="2"/>
  <c r="J167" i="2" s="1"/>
  <c r="I166" i="2"/>
  <c r="H166" i="2"/>
  <c r="H167" i="2" s="1"/>
  <c r="G166" i="2"/>
  <c r="G167" i="2" s="1"/>
  <c r="F166" i="2"/>
  <c r="F167" i="2" s="1"/>
  <c r="E166" i="2"/>
  <c r="E167" i="2" s="1"/>
  <c r="D166" i="2"/>
  <c r="D167" i="2" s="1"/>
  <c r="Q165" i="2"/>
  <c r="S165" i="2" s="1"/>
  <c r="O162" i="2"/>
  <c r="N162" i="2"/>
  <c r="M162" i="2"/>
  <c r="L162" i="2"/>
  <c r="K162" i="2"/>
  <c r="J162" i="2"/>
  <c r="I162" i="2"/>
  <c r="H162" i="2"/>
  <c r="G162" i="2"/>
  <c r="F162" i="2"/>
  <c r="E162" i="2"/>
  <c r="D162" i="2"/>
  <c r="Q162" i="2" s="1"/>
  <c r="Q161" i="2"/>
  <c r="S161" i="2" s="1"/>
  <c r="S160" i="2"/>
  <c r="Q160" i="2"/>
  <c r="Q159" i="2"/>
  <c r="S159" i="2" s="1"/>
  <c r="Q158" i="2"/>
  <c r="S158" i="2" s="1"/>
  <c r="Q157" i="2"/>
  <c r="S157" i="2" s="1"/>
  <c r="S156" i="2"/>
  <c r="Q156" i="2"/>
  <c r="Q155" i="2"/>
  <c r="S155" i="2" s="1"/>
  <c r="Q154" i="2"/>
  <c r="S154" i="2" s="1"/>
  <c r="Q153" i="2"/>
  <c r="S153" i="2" s="1"/>
  <c r="S152" i="2"/>
  <c r="Q152" i="2"/>
  <c r="Q151" i="2"/>
  <c r="S151" i="2" s="1"/>
  <c r="Q150" i="2"/>
  <c r="S150" i="2" s="1"/>
  <c r="Q149" i="2"/>
  <c r="S149" i="2" s="1"/>
  <c r="S148" i="2"/>
  <c r="Q148" i="2"/>
  <c r="Q147" i="2"/>
  <c r="S147" i="2" s="1"/>
  <c r="Q146" i="2"/>
  <c r="S146" i="2" s="1"/>
  <c r="Q145" i="2"/>
  <c r="S145" i="2" s="1"/>
  <c r="S144" i="2"/>
  <c r="Q144" i="2"/>
  <c r="Q143" i="2"/>
  <c r="S143" i="2" s="1"/>
  <c r="Q142" i="2"/>
  <c r="S142" i="2" s="1"/>
  <c r="Q141" i="2"/>
  <c r="S141" i="2" s="1"/>
  <c r="S140" i="2"/>
  <c r="Q140" i="2"/>
  <c r="Q139" i="2"/>
  <c r="S139" i="2" s="1"/>
  <c r="Q138" i="2"/>
  <c r="S138" i="2" s="1"/>
  <c r="Q137" i="2"/>
  <c r="S137" i="2" s="1"/>
  <c r="S136" i="2"/>
  <c r="Q136" i="2"/>
  <c r="Q135" i="2"/>
  <c r="S135" i="2" s="1"/>
  <c r="Q134" i="2"/>
  <c r="S134" i="2" s="1"/>
  <c r="Q133" i="2"/>
  <c r="S133" i="2" s="1"/>
  <c r="Q132" i="2"/>
  <c r="S132" i="2" s="1"/>
  <c r="Q131" i="2"/>
  <c r="S131" i="2" s="1"/>
  <c r="Q130" i="2"/>
  <c r="S130" i="2" s="1"/>
  <c r="Q129" i="2"/>
  <c r="S129" i="2" s="1"/>
  <c r="Q128" i="2"/>
  <c r="S128" i="2" s="1"/>
  <c r="O125" i="2"/>
  <c r="N125" i="2"/>
  <c r="M125" i="2"/>
  <c r="L125" i="2"/>
  <c r="K125" i="2"/>
  <c r="J125" i="2"/>
  <c r="I125" i="2"/>
  <c r="H125" i="2"/>
  <c r="G125" i="2"/>
  <c r="F125" i="2"/>
  <c r="E125" i="2"/>
  <c r="D125" i="2"/>
  <c r="Q125" i="2" s="1"/>
  <c r="S124" i="2"/>
  <c r="Q123" i="2"/>
  <c r="S123" i="2" s="1"/>
  <c r="Q122" i="2"/>
  <c r="S122" i="2" s="1"/>
  <c r="Q121" i="2"/>
  <c r="S121" i="2" s="1"/>
  <c r="Q120" i="2"/>
  <c r="S120" i="2" s="1"/>
  <c r="Q119" i="2"/>
  <c r="S119" i="2" s="1"/>
  <c r="Q118" i="2"/>
  <c r="S118" i="2" s="1"/>
  <c r="Q117" i="2"/>
  <c r="S117" i="2" s="1"/>
  <c r="Q116" i="2"/>
  <c r="S116" i="2" s="1"/>
  <c r="Q115" i="2"/>
  <c r="S115" i="2" s="1"/>
  <c r="Q114" i="2"/>
  <c r="S114" i="2" s="1"/>
  <c r="Q113" i="2"/>
  <c r="S113" i="2" s="1"/>
  <c r="Q112" i="2"/>
  <c r="S112" i="2" s="1"/>
  <c r="Q111" i="2"/>
  <c r="S111" i="2" s="1"/>
  <c r="Q110" i="2"/>
  <c r="S110" i="2" s="1"/>
  <c r="Q109" i="2"/>
  <c r="S109" i="2" s="1"/>
  <c r="Q108" i="2"/>
  <c r="S108" i="2" s="1"/>
  <c r="Q107" i="2"/>
  <c r="S107" i="2" s="1"/>
  <c r="O104" i="2"/>
  <c r="N104" i="2"/>
  <c r="M104" i="2"/>
  <c r="L104" i="2"/>
  <c r="K104" i="2"/>
  <c r="J104" i="2"/>
  <c r="I104" i="2"/>
  <c r="H104" i="2"/>
  <c r="G104" i="2"/>
  <c r="F104" i="2"/>
  <c r="E104" i="2"/>
  <c r="D104" i="2"/>
  <c r="S103" i="2"/>
  <c r="Q103" i="2"/>
  <c r="Q102" i="2"/>
  <c r="S102" i="2" s="1"/>
  <c r="Q101" i="2"/>
  <c r="S101" i="2" s="1"/>
  <c r="S100" i="2"/>
  <c r="Q100" i="2"/>
  <c r="S99" i="2"/>
  <c r="Q99" i="2"/>
  <c r="Q98" i="2"/>
  <c r="S98" i="2" s="1"/>
  <c r="Q97" i="2"/>
  <c r="S97" i="2" s="1"/>
  <c r="S96" i="2"/>
  <c r="Q96" i="2"/>
  <c r="Q95" i="2"/>
  <c r="S95" i="2" s="1"/>
  <c r="O92" i="2"/>
  <c r="N92" i="2"/>
  <c r="M92" i="2"/>
  <c r="L92" i="2"/>
  <c r="K92" i="2"/>
  <c r="J92" i="2"/>
  <c r="I92" i="2"/>
  <c r="H92" i="2"/>
  <c r="G92" i="2"/>
  <c r="F92" i="2"/>
  <c r="E92" i="2"/>
  <c r="D92" i="2"/>
  <c r="Q91" i="2"/>
  <c r="S91" i="2" s="1"/>
  <c r="Q90" i="2"/>
  <c r="S90" i="2" s="1"/>
  <c r="Q89" i="2"/>
  <c r="S89" i="2" s="1"/>
  <c r="Q88" i="2"/>
  <c r="S88" i="2" s="1"/>
  <c r="Q87" i="2"/>
  <c r="S87" i="2" s="1"/>
  <c r="Q86" i="2"/>
  <c r="S86" i="2" s="1"/>
  <c r="Q85" i="2"/>
  <c r="S85" i="2" s="1"/>
  <c r="Q84" i="2"/>
  <c r="S84" i="2" s="1"/>
  <c r="Q83" i="2"/>
  <c r="S83" i="2" s="1"/>
  <c r="Q82" i="2"/>
  <c r="S82" i="2" s="1"/>
  <c r="O79" i="2"/>
  <c r="N79" i="2"/>
  <c r="M79" i="2"/>
  <c r="L79" i="2"/>
  <c r="K79" i="2"/>
  <c r="J79" i="2"/>
  <c r="I79" i="2"/>
  <c r="H79" i="2"/>
  <c r="G79" i="2"/>
  <c r="F79" i="2"/>
  <c r="E79" i="2"/>
  <c r="D79" i="2"/>
  <c r="S78" i="2"/>
  <c r="Q78" i="2"/>
  <c r="Q77" i="2"/>
  <c r="S77" i="2" s="1"/>
  <c r="S76" i="2"/>
  <c r="Q76" i="2"/>
  <c r="Q75" i="2"/>
  <c r="S75" i="2" s="1"/>
  <c r="Q74" i="2"/>
  <c r="S74" i="2" s="1"/>
  <c r="Q73" i="2"/>
  <c r="S73" i="2" s="1"/>
  <c r="S72" i="2"/>
  <c r="Q72" i="2"/>
  <c r="Q71" i="2"/>
  <c r="S71" i="2" s="1"/>
  <c r="O66" i="2"/>
  <c r="N66" i="2"/>
  <c r="M66" i="2"/>
  <c r="L66" i="2"/>
  <c r="K66" i="2"/>
  <c r="J66" i="2"/>
  <c r="I66" i="2"/>
  <c r="H66" i="2"/>
  <c r="G66" i="2"/>
  <c r="F66" i="2"/>
  <c r="E66" i="2"/>
  <c r="D66" i="2"/>
  <c r="Q65" i="2"/>
  <c r="S65" i="2" s="1"/>
  <c r="Q64" i="2"/>
  <c r="S64" i="2" s="1"/>
  <c r="Q63" i="2"/>
  <c r="S63" i="2" s="1"/>
  <c r="Q62" i="2"/>
  <c r="S62" i="2" s="1"/>
  <c r="Q61" i="2"/>
  <c r="S61" i="2" s="1"/>
  <c r="Q60" i="2"/>
  <c r="S60" i="2" s="1"/>
  <c r="Q59" i="2"/>
  <c r="S59" i="2" s="1"/>
  <c r="Q58" i="2"/>
  <c r="S58" i="2" s="1"/>
  <c r="Q57" i="2"/>
  <c r="S57" i="2" s="1"/>
  <c r="Q56" i="2"/>
  <c r="S56" i="2" s="1"/>
  <c r="Q55" i="2"/>
  <c r="S55" i="2" s="1"/>
  <c r="Q54" i="2"/>
  <c r="S54" i="2" s="1"/>
  <c r="Q53" i="2"/>
  <c r="S53" i="2" s="1"/>
  <c r="O50" i="2"/>
  <c r="N50" i="2"/>
  <c r="M50" i="2"/>
  <c r="L50" i="2"/>
  <c r="K50" i="2"/>
  <c r="J50" i="2"/>
  <c r="I50" i="2"/>
  <c r="H50" i="2"/>
  <c r="G50" i="2"/>
  <c r="F50" i="2"/>
  <c r="E50" i="2"/>
  <c r="D50" i="2"/>
  <c r="Q49" i="2"/>
  <c r="S49" i="2" s="1"/>
  <c r="Q48" i="2"/>
  <c r="S48" i="2" s="1"/>
  <c r="Q47" i="2"/>
  <c r="S47" i="2" s="1"/>
  <c r="Q46" i="2"/>
  <c r="S46" i="2" s="1"/>
  <c r="S45" i="2"/>
  <c r="Q45" i="2"/>
  <c r="Q44" i="2"/>
  <c r="S44" i="2" s="1"/>
  <c r="Q43" i="2"/>
  <c r="S43" i="2" s="1"/>
  <c r="Q42" i="2"/>
  <c r="S42" i="2" s="1"/>
  <c r="Q41" i="2"/>
  <c r="S41" i="2" s="1"/>
  <c r="Q40" i="2"/>
  <c r="S40" i="2" s="1"/>
  <c r="Q39" i="2"/>
  <c r="S39" i="2" s="1"/>
  <c r="Q38" i="2"/>
  <c r="S38" i="2" s="1"/>
  <c r="Q37" i="2"/>
  <c r="S37" i="2" s="1"/>
  <c r="O34" i="2"/>
  <c r="M34" i="2"/>
  <c r="G34" i="2"/>
  <c r="E34" i="2"/>
  <c r="D34" i="2"/>
  <c r="Q33" i="2"/>
  <c r="S33" i="2" s="1"/>
  <c r="Q32" i="2"/>
  <c r="S32" i="2" s="1"/>
  <c r="Q31" i="2"/>
  <c r="S31" i="2" s="1"/>
  <c r="Q30" i="2"/>
  <c r="S30" i="2" s="1"/>
  <c r="Q29" i="2"/>
  <c r="S29" i="2" s="1"/>
  <c r="Q28" i="2"/>
  <c r="S28" i="2" s="1"/>
  <c r="Q27" i="2"/>
  <c r="S27" i="2" s="1"/>
  <c r="N34" i="2"/>
  <c r="L34" i="2"/>
  <c r="K34" i="2"/>
  <c r="J34" i="2"/>
  <c r="I34" i="2"/>
  <c r="H34" i="2"/>
  <c r="Q26" i="2"/>
  <c r="S26" i="2" s="1"/>
  <c r="Q25" i="2"/>
  <c r="S25" i="2" s="1"/>
  <c r="Q24" i="2"/>
  <c r="S24" i="2" s="1"/>
  <c r="Q23" i="2"/>
  <c r="S23" i="2" s="1"/>
  <c r="Q22" i="2"/>
  <c r="S22" i="2" s="1"/>
  <c r="Q21" i="2"/>
  <c r="S21" i="2" s="1"/>
  <c r="Q20" i="2"/>
  <c r="S20" i="2" s="1"/>
  <c r="Q19" i="2"/>
  <c r="S19" i="2" s="1"/>
  <c r="Q16" i="2"/>
  <c r="S16" i="2" s="1"/>
  <c r="Q15" i="2"/>
  <c r="S15" i="2" s="1"/>
  <c r="Q14" i="2"/>
  <c r="S14" i="2" s="1"/>
  <c r="Q13" i="2"/>
  <c r="S13" i="2" s="1"/>
  <c r="Q12" i="2"/>
  <c r="S12" i="2" s="1"/>
  <c r="A1" i="2"/>
  <c r="E188" i="1"/>
  <c r="F188" i="1"/>
  <c r="G188" i="1"/>
  <c r="H188" i="1"/>
  <c r="I188" i="1"/>
  <c r="J188" i="1"/>
  <c r="K188" i="1"/>
  <c r="L188" i="1"/>
  <c r="M188" i="1"/>
  <c r="N188" i="1"/>
  <c r="O188" i="1"/>
  <c r="D188" i="1"/>
  <c r="S124" i="1"/>
  <c r="S171" i="1"/>
  <c r="S172" i="1"/>
  <c r="S173" i="1"/>
  <c r="S174" i="1"/>
  <c r="J174" i="2" l="1"/>
  <c r="Q79" i="2"/>
  <c r="Q92" i="2"/>
  <c r="F174" i="2"/>
  <c r="Q104" i="2"/>
  <c r="L174" i="2"/>
  <c r="N174" i="2"/>
  <c r="I174" i="2"/>
  <c r="D174" i="2"/>
  <c r="D67" i="2"/>
  <c r="J67" i="2"/>
  <c r="Q66" i="2"/>
  <c r="Q50" i="2"/>
  <c r="L67" i="2"/>
  <c r="H67" i="2"/>
  <c r="I67" i="2"/>
  <c r="E67" i="2"/>
  <c r="M67" i="2"/>
  <c r="G67" i="2"/>
  <c r="O67" i="2"/>
  <c r="Q167" i="2"/>
  <c r="K67" i="2"/>
  <c r="K189" i="2" s="1"/>
  <c r="K191" i="2" s="1"/>
  <c r="E174" i="2"/>
  <c r="M174" i="2"/>
  <c r="G174" i="2"/>
  <c r="O174" i="2"/>
  <c r="N67" i="2"/>
  <c r="H174" i="2"/>
  <c r="F34" i="2"/>
  <c r="F67" i="2" s="1"/>
  <c r="Q166" i="2"/>
  <c r="S166" i="2" s="1"/>
  <c r="R179" i="1"/>
  <c r="P168" i="1"/>
  <c r="E167" i="1"/>
  <c r="E168" i="1" s="1"/>
  <c r="F167" i="1"/>
  <c r="F168" i="1" s="1"/>
  <c r="G167" i="1"/>
  <c r="G168" i="1" s="1"/>
  <c r="H167" i="1"/>
  <c r="H168" i="1" s="1"/>
  <c r="I167" i="1"/>
  <c r="I168" i="1" s="1"/>
  <c r="J167" i="1"/>
  <c r="J168" i="1" s="1"/>
  <c r="K167" i="1"/>
  <c r="K168" i="1" s="1"/>
  <c r="L167" i="1"/>
  <c r="L168" i="1" s="1"/>
  <c r="M167" i="1"/>
  <c r="M168" i="1" s="1"/>
  <c r="N167" i="1"/>
  <c r="N168" i="1" s="1"/>
  <c r="O167" i="1"/>
  <c r="O168" i="1" s="1"/>
  <c r="D167" i="1"/>
  <c r="D168" i="1" s="1"/>
  <c r="Q154" i="1"/>
  <c r="S154" i="1" s="1"/>
  <c r="Q114" i="1"/>
  <c r="S114" i="1" s="1"/>
  <c r="Q42" i="1"/>
  <c r="S42" i="1" s="1"/>
  <c r="Q41" i="1"/>
  <c r="S41" i="1" s="1"/>
  <c r="Q43" i="1"/>
  <c r="S43" i="1" s="1"/>
  <c r="Q39" i="1"/>
  <c r="S39" i="1" s="1"/>
  <c r="Q38" i="1"/>
  <c r="S38" i="1" s="1"/>
  <c r="F27" i="1"/>
  <c r="G27" i="1"/>
  <c r="H27" i="1"/>
  <c r="I27" i="1"/>
  <c r="J27" i="1"/>
  <c r="K27" i="1"/>
  <c r="L27" i="1"/>
  <c r="M27" i="1"/>
  <c r="N27" i="1"/>
  <c r="O27" i="1"/>
  <c r="F26" i="1"/>
  <c r="G26" i="1"/>
  <c r="H26" i="1"/>
  <c r="I26" i="1"/>
  <c r="J26" i="1"/>
  <c r="K26" i="1"/>
  <c r="L26" i="1"/>
  <c r="M26" i="1"/>
  <c r="N26" i="1"/>
  <c r="Q24" i="1"/>
  <c r="S24" i="1" s="1"/>
  <c r="Q25" i="1"/>
  <c r="S25" i="1" s="1"/>
  <c r="Q28" i="1"/>
  <c r="S28" i="1" s="1"/>
  <c r="Q31" i="1"/>
  <c r="S31" i="1" s="1"/>
  <c r="J189" i="2" l="1"/>
  <c r="J191" i="2" s="1"/>
  <c r="N189" i="2"/>
  <c r="N191" i="2" s="1"/>
  <c r="O189" i="2"/>
  <c r="O191" i="2" s="1"/>
  <c r="E189" i="2"/>
  <c r="E191" i="2" s="1"/>
  <c r="I189" i="2"/>
  <c r="I191" i="2" s="1"/>
  <c r="L189" i="2"/>
  <c r="L191" i="2" s="1"/>
  <c r="D189" i="2"/>
  <c r="Q174" i="2"/>
  <c r="Q34" i="2"/>
  <c r="H189" i="2"/>
  <c r="H191" i="2" s="1"/>
  <c r="M189" i="2"/>
  <c r="M191" i="2" s="1"/>
  <c r="F189" i="2"/>
  <c r="F191" i="2" s="1"/>
  <c r="Q67" i="2"/>
  <c r="G189" i="2"/>
  <c r="G191" i="2" s="1"/>
  <c r="Q167" i="1"/>
  <c r="S167" i="1" s="1"/>
  <c r="Q27" i="1"/>
  <c r="S27" i="1" s="1"/>
  <c r="Q26" i="1"/>
  <c r="S26" i="1" s="1"/>
  <c r="Q189" i="2" l="1"/>
  <c r="Q178" i="2"/>
  <c r="Q166" i="1" l="1"/>
  <c r="S166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Q128" i="1"/>
  <c r="S128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07" i="1"/>
  <c r="S107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95" i="1"/>
  <c r="S95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1" i="1"/>
  <c r="S71" i="1" s="1"/>
  <c r="Q82" i="1"/>
  <c r="S82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62" i="1"/>
  <c r="S62" i="1" s="1"/>
  <c r="Q63" i="1"/>
  <c r="S63" i="1" s="1"/>
  <c r="Q64" i="1"/>
  <c r="S64" i="1" s="1"/>
  <c r="Q65" i="1"/>
  <c r="S65" i="1" s="1"/>
  <c r="Q53" i="1"/>
  <c r="S53" i="1" s="1"/>
  <c r="Q40" i="1"/>
  <c r="S40" i="1" s="1"/>
  <c r="Q44" i="1"/>
  <c r="S44" i="1" s="1"/>
  <c r="Q45" i="1"/>
  <c r="S45" i="1" s="1"/>
  <c r="Q46" i="1"/>
  <c r="S46" i="1" s="1"/>
  <c r="Q47" i="1"/>
  <c r="S47" i="1" s="1"/>
  <c r="Q48" i="1"/>
  <c r="S48" i="1" s="1"/>
  <c r="Q49" i="1"/>
  <c r="S49" i="1" s="1"/>
  <c r="Q37" i="1"/>
  <c r="S37" i="1" s="1"/>
  <c r="Q20" i="1"/>
  <c r="S20" i="1" s="1"/>
  <c r="Q21" i="1"/>
  <c r="S21" i="1" s="1"/>
  <c r="Q22" i="1"/>
  <c r="S22" i="1" s="1"/>
  <c r="Q23" i="1"/>
  <c r="S23" i="1" s="1"/>
  <c r="Q29" i="1"/>
  <c r="S29" i="1" s="1"/>
  <c r="Q30" i="1"/>
  <c r="S30" i="1" s="1"/>
  <c r="Q32" i="1"/>
  <c r="S32" i="1" s="1"/>
  <c r="Q33" i="1"/>
  <c r="S33" i="1" s="1"/>
  <c r="Q19" i="1"/>
  <c r="S19" i="1" s="1"/>
  <c r="Q13" i="1"/>
  <c r="S13" i="1" s="1"/>
  <c r="Q14" i="1"/>
  <c r="S14" i="1" s="1"/>
  <c r="Q15" i="1"/>
  <c r="S15" i="1" s="1"/>
  <c r="Q16" i="1"/>
  <c r="S16" i="1" s="1"/>
  <c r="Q12" i="1"/>
  <c r="S12" i="1" s="1"/>
  <c r="M174" i="1" l="1"/>
  <c r="L174" i="1"/>
  <c r="K174" i="1"/>
  <c r="E174" i="1"/>
  <c r="D174" i="1"/>
  <c r="N163" i="1"/>
  <c r="M163" i="1"/>
  <c r="K163" i="1"/>
  <c r="I163" i="1"/>
  <c r="F163" i="1"/>
  <c r="E163" i="1"/>
  <c r="D125" i="1"/>
  <c r="O125" i="1"/>
  <c r="G125" i="1"/>
  <c r="L125" i="1"/>
  <c r="K125" i="1"/>
  <c r="J104" i="1"/>
  <c r="H104" i="1"/>
  <c r="K92" i="1"/>
  <c r="M92" i="1"/>
  <c r="L92" i="1"/>
  <c r="H92" i="1"/>
  <c r="E92" i="1"/>
  <c r="D92" i="1"/>
  <c r="O79" i="1"/>
  <c r="G79" i="1"/>
  <c r="N79" i="1"/>
  <c r="J79" i="1"/>
  <c r="H79" i="1"/>
  <c r="F79" i="1"/>
  <c r="K50" i="1"/>
  <c r="A1" i="1"/>
  <c r="Q168" i="1" l="1"/>
  <c r="E34" i="1"/>
  <c r="M34" i="1"/>
  <c r="G34" i="1"/>
  <c r="O34" i="1"/>
  <c r="I50" i="1"/>
  <c r="J50" i="1"/>
  <c r="I66" i="1"/>
  <c r="G104" i="1"/>
  <c r="O104" i="1"/>
  <c r="I125" i="1"/>
  <c r="D163" i="1"/>
  <c r="L163" i="1"/>
  <c r="F34" i="1"/>
  <c r="N34" i="1"/>
  <c r="J66" i="1"/>
  <c r="K66" i="1"/>
  <c r="E79" i="1"/>
  <c r="M79" i="1"/>
  <c r="D104" i="1"/>
  <c r="L104" i="1"/>
  <c r="H34" i="1"/>
  <c r="D50" i="1"/>
  <c r="L50" i="1"/>
  <c r="D66" i="1"/>
  <c r="L66" i="1"/>
  <c r="F174" i="1"/>
  <c r="N174" i="1"/>
  <c r="I34" i="1"/>
  <c r="H50" i="1"/>
  <c r="E66" i="1"/>
  <c r="M66" i="1"/>
  <c r="F66" i="1"/>
  <c r="N66" i="1"/>
  <c r="G92" i="1"/>
  <c r="O92" i="1"/>
  <c r="K104" i="1"/>
  <c r="E125" i="1"/>
  <c r="M125" i="1"/>
  <c r="H163" i="1"/>
  <c r="G174" i="1"/>
  <c r="O174" i="1"/>
  <c r="J34" i="1"/>
  <c r="D34" i="1"/>
  <c r="L34" i="1"/>
  <c r="F50" i="1"/>
  <c r="N50" i="1"/>
  <c r="G50" i="1"/>
  <c r="O50" i="1"/>
  <c r="I79" i="1"/>
  <c r="F92" i="1"/>
  <c r="N92" i="1"/>
  <c r="F125" i="1"/>
  <c r="N125" i="1"/>
  <c r="H174" i="1"/>
  <c r="K34" i="1"/>
  <c r="E50" i="1"/>
  <c r="M50" i="1"/>
  <c r="G66" i="1"/>
  <c r="O66" i="1"/>
  <c r="I92" i="1"/>
  <c r="E104" i="1"/>
  <c r="M104" i="1"/>
  <c r="I104" i="1"/>
  <c r="J163" i="1"/>
  <c r="I174" i="1"/>
  <c r="H66" i="1"/>
  <c r="K79" i="1"/>
  <c r="D79" i="1"/>
  <c r="L79" i="1"/>
  <c r="J92" i="1"/>
  <c r="F104" i="1"/>
  <c r="N104" i="1"/>
  <c r="H125" i="1"/>
  <c r="J125" i="1"/>
  <c r="G163" i="1"/>
  <c r="O163" i="1"/>
  <c r="J174" i="1"/>
  <c r="Q92" i="1" l="1"/>
  <c r="N175" i="1"/>
  <c r="K175" i="1"/>
  <c r="I67" i="1"/>
  <c r="E175" i="1"/>
  <c r="L175" i="1"/>
  <c r="M67" i="1"/>
  <c r="Q66" i="1"/>
  <c r="L67" i="1"/>
  <c r="Q34" i="1"/>
  <c r="Q104" i="1"/>
  <c r="D175" i="1"/>
  <c r="K67" i="1"/>
  <c r="Q163" i="1"/>
  <c r="Q79" i="1"/>
  <c r="M175" i="1"/>
  <c r="J67" i="1"/>
  <c r="D67" i="1"/>
  <c r="Q50" i="1"/>
  <c r="Q125" i="1"/>
  <c r="H175" i="1"/>
  <c r="O175" i="1"/>
  <c r="J175" i="1"/>
  <c r="I175" i="1"/>
  <c r="G175" i="1"/>
  <c r="F175" i="1"/>
  <c r="E67" i="1"/>
  <c r="H67" i="1"/>
  <c r="N67" i="1"/>
  <c r="G67" i="1"/>
  <c r="F67" i="1"/>
  <c r="O67" i="1"/>
  <c r="P190" i="1"/>
  <c r="P179" i="1"/>
  <c r="P188" i="1" s="1"/>
  <c r="R190" i="1"/>
  <c r="Q175" i="1" l="1"/>
  <c r="N190" i="1"/>
  <c r="N192" i="1" s="1"/>
  <c r="L190" i="1"/>
  <c r="L192" i="1" s="1"/>
  <c r="K190" i="1"/>
  <c r="K192" i="1" s="1"/>
  <c r="I190" i="1"/>
  <c r="I192" i="1" s="1"/>
  <c r="J190" i="1"/>
  <c r="J192" i="1" s="1"/>
  <c r="M190" i="1"/>
  <c r="M192" i="1" s="1"/>
  <c r="H190" i="1"/>
  <c r="H192" i="1" s="1"/>
  <c r="D190" i="1"/>
  <c r="D192" i="1" s="1"/>
  <c r="D194" i="1" s="1"/>
  <c r="E190" i="1"/>
  <c r="E192" i="1" s="1"/>
  <c r="Q67" i="1"/>
  <c r="O190" i="1"/>
  <c r="O192" i="1" s="1"/>
  <c r="F190" i="1"/>
  <c r="F192" i="1" s="1"/>
  <c r="G190" i="1"/>
  <c r="G192" i="1" s="1"/>
  <c r="Q190" i="1" l="1"/>
  <c r="E194" i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D177" i="2" s="1"/>
  <c r="D187" i="2" s="1"/>
  <c r="D191" i="2" s="1"/>
  <c r="D193" i="2" s="1"/>
  <c r="E193" i="2" s="1"/>
  <c r="F193" i="2" s="1"/>
  <c r="G193" i="2" s="1"/>
  <c r="H193" i="2" s="1"/>
  <c r="I193" i="2" s="1"/>
  <c r="J193" i="2" s="1"/>
  <c r="K193" i="2" s="1"/>
  <c r="L193" i="2" s="1"/>
  <c r="M193" i="2" s="1"/>
  <c r="N193" i="2" s="1"/>
  <c r="O193" i="2" s="1"/>
  <c r="Q1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Miles</author>
  </authors>
  <commentList>
    <comment ref="C9" authorId="0" shapeId="0" xr:uid="{E951A054-2471-4AE9-9F71-BD950EC94BAA}">
      <text>
        <r>
          <rPr>
            <b/>
            <sz val="9"/>
            <color indexed="81"/>
            <rFont val="Tahoma"/>
            <family val="2"/>
          </rPr>
          <t>Miles:</t>
        </r>
        <r>
          <rPr>
            <sz val="9"/>
            <color indexed="81"/>
            <rFont val="Tahoma"/>
            <family val="2"/>
          </rPr>
          <t xml:space="preserve">
This schedule assumes even ADA from last year and during this year.  Also, I've delayed the official schedule by 1 month to account for County/District delays.</t>
        </r>
      </text>
    </comment>
    <comment ref="C10" authorId="0" shapeId="0" xr:uid="{86A76E00-DEA2-4416-B477-7E7BB333DB4A}">
      <text>
        <r>
          <rPr>
            <b/>
            <sz val="9"/>
            <color indexed="81"/>
            <rFont val="Tahoma"/>
            <family val="2"/>
          </rPr>
          <t>Miles:</t>
        </r>
        <r>
          <rPr>
            <sz val="9"/>
            <color indexed="81"/>
            <rFont val="Tahoma"/>
            <family val="2"/>
          </rPr>
          <t xml:space="preserve">
This schedule assumes May survey data was accurate and even ADA during this year.  Also, I've delayed the official schedule by 1 month to account for County/District delays.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Miles</author>
  </authors>
  <commentList>
    <comment ref="C9" authorId="0" shapeId="0" xr:uid="{E35675C1-EB47-4B60-8060-170D47DD0FFA}">
      <text>
        <r>
          <rPr>
            <b/>
            <sz val="9"/>
            <color indexed="81"/>
            <rFont val="Tahoma"/>
            <family val="2"/>
          </rPr>
          <t>Miles:</t>
        </r>
        <r>
          <rPr>
            <sz val="9"/>
            <color indexed="81"/>
            <rFont val="Tahoma"/>
            <family val="2"/>
          </rPr>
          <t xml:space="preserve">
This schedule assumes even ADA from last year and during this year.  Also, I've delayed the official schedule by 1 month to account for County/District delays.</t>
        </r>
      </text>
    </comment>
    <comment ref="C10" authorId="0" shapeId="0" xr:uid="{2AEEC3E7-FC20-484B-8CA7-8EFC883E110B}">
      <text>
        <r>
          <rPr>
            <b/>
            <sz val="9"/>
            <color indexed="81"/>
            <rFont val="Tahoma"/>
            <family val="2"/>
          </rPr>
          <t>Miles:</t>
        </r>
        <r>
          <rPr>
            <sz val="9"/>
            <color indexed="81"/>
            <rFont val="Tahoma"/>
            <family val="2"/>
          </rPr>
          <t xml:space="preserve">
This schedule assumes May survey data was accurate and even ADA during this year.  Also, I've delayed the official schedule by 1 month to account for County/District delays.</t>
        </r>
      </text>
    </comment>
  </commentList>
</comments>
</file>

<file path=xl/sharedStrings.xml><?xml version="1.0" encoding="utf-8"?>
<sst xmlns="http://schemas.openxmlformats.org/spreadsheetml/2006/main" count="1454" uniqueCount="254">
  <si>
    <t>Monthly Cash Flow Projections</t>
  </si>
  <si>
    <t>2022-23</t>
  </si>
  <si>
    <t>SACS Object Code</t>
  </si>
  <si>
    <t>Code Description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</si>
  <si>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</si>
  <si>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</si>
  <si>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</si>
  <si>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</si>
  <si>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</si>
  <si>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</si>
  <si>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</si>
  <si>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</si>
  <si>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</si>
  <si>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</si>
  <si>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</si>
  <si>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</si>
  <si>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Revenue</t>
  </si>
  <si>
    <t>These rows are hidden to maintain parallel contstruction with % tab</t>
  </si>
  <si>
    <t>LCFF</t>
  </si>
  <si>
    <t>Other State Revenues</t>
  </si>
  <si>
    <t>Subtotal State Revenues</t>
  </si>
  <si>
    <t>Federal</t>
  </si>
  <si>
    <t>Subtotal Federal Revenues</t>
  </si>
  <si>
    <t>Local</t>
  </si>
  <si>
    <t>Subtotal Local Revenues</t>
  </si>
  <si>
    <t>Total</t>
  </si>
  <si>
    <t>Expenses</t>
  </si>
  <si>
    <t>Certificated Salaries</t>
  </si>
  <si>
    <t>1000</t>
  </si>
  <si>
    <t>Subtotal</t>
  </si>
  <si>
    <t>Classified Salaries</t>
  </si>
  <si>
    <t>2000</t>
  </si>
  <si>
    <t>Employee Benefits</t>
  </si>
  <si>
    <t>3000</t>
  </si>
  <si>
    <t>Books and Supplies</t>
  </si>
  <si>
    <t>4000</t>
  </si>
  <si>
    <t>Services and Other Operating Expenses</t>
  </si>
  <si>
    <t>5000</t>
  </si>
  <si>
    <t>Capital Outlay</t>
  </si>
  <si>
    <t>6000</t>
  </si>
  <si>
    <t>Other Outgoing</t>
  </si>
  <si>
    <t>7000</t>
  </si>
  <si>
    <t>Subotal</t>
  </si>
  <si>
    <t>Total Expenses</t>
  </si>
  <si>
    <t>Additional items needed for cash flow</t>
  </si>
  <si>
    <r>
      <t xml:space="preserve">Monthly Operating Surplus / </t>
    </r>
    <r>
      <rPr>
        <b/>
        <sz val="12"/>
        <color rgb="FFFF0000"/>
        <rFont val="Times New Roman"/>
        <family val="1"/>
      </rPr>
      <t>(Deficit)</t>
    </r>
  </si>
  <si>
    <r>
      <t xml:space="preserve">Total Monthly Surplus / </t>
    </r>
    <r>
      <rPr>
        <b/>
        <sz val="12"/>
        <color rgb="FFFF0000"/>
        <rFont val="Times New Roman"/>
        <family val="1"/>
      </rPr>
      <t>(Deficit)</t>
    </r>
  </si>
  <si>
    <t>Projected Monthly Cash Balance</t>
  </si>
  <si>
    <t>A/R</t>
  </si>
  <si>
    <t>Budget</t>
  </si>
  <si>
    <t>Difference</t>
  </si>
  <si>
    <t/>
  </si>
  <si>
    <t>4410</t>
  </si>
  <si>
    <t>5874</t>
  </si>
  <si>
    <t>Total Revenues</t>
  </si>
  <si>
    <t>LCFF for all grades; state aid portion</t>
  </si>
  <si>
    <t>LCFF for all grades; EPA portion</t>
  </si>
  <si>
    <t>In-Lieu of Property Taxes, all grades</t>
  </si>
  <si>
    <t>Prior Year Income / Adjustments</t>
  </si>
  <si>
    <t>State Child Nutrition Program</t>
  </si>
  <si>
    <t>Mandate Block Grant</t>
  </si>
  <si>
    <t>Lottery</t>
  </si>
  <si>
    <t>Restricted Lottery</t>
  </si>
  <si>
    <t>Other State Revenues - Community School Grant</t>
  </si>
  <si>
    <t>In Person Instruction</t>
  </si>
  <si>
    <t>Expanded Learning Opportunity - Summer School</t>
  </si>
  <si>
    <t>ELOP</t>
  </si>
  <si>
    <t>Pre K</t>
  </si>
  <si>
    <t>Educator Effectiveness</t>
  </si>
  <si>
    <t>ASES</t>
  </si>
  <si>
    <t>Prior Year State Income</t>
  </si>
  <si>
    <t>Mental Health / ERMS</t>
  </si>
  <si>
    <t>Special Education - AB 602</t>
  </si>
  <si>
    <t>Special Education - Federal IDEA</t>
  </si>
  <si>
    <t>Special Education - Mental Health / ERMS Level 3</t>
  </si>
  <si>
    <t>Federal Child Nutrition Program</t>
  </si>
  <si>
    <t>All Other Federal Revenue, One Time SELPA Funds</t>
  </si>
  <si>
    <t>ESSER</t>
  </si>
  <si>
    <t>ESSER II</t>
  </si>
  <si>
    <t>ESSER III</t>
  </si>
  <si>
    <t>Title I</t>
  </si>
  <si>
    <t>Title II</t>
  </si>
  <si>
    <t>Title III</t>
  </si>
  <si>
    <t>Title IV</t>
  </si>
  <si>
    <t xml:space="preserve">Title V - </t>
  </si>
  <si>
    <t>Prior Year Federal Revenue</t>
  </si>
  <si>
    <t>Interest</t>
  </si>
  <si>
    <t>Foundation Grants / Corporate Donations</t>
  </si>
  <si>
    <t>Student  Body Fundraising Revenue</t>
  </si>
  <si>
    <t>School Site Fundraising - GALA</t>
  </si>
  <si>
    <t>Donations</t>
  </si>
  <si>
    <t>Fund Development</t>
  </si>
  <si>
    <t>In Kind Contributions</t>
  </si>
  <si>
    <t>All Other Local Revenue - G1 Bonus</t>
  </si>
  <si>
    <t>All Other Local Revenue - Measure G1</t>
  </si>
  <si>
    <t>SPED State/Other Transfers of Apportionments from County</t>
  </si>
  <si>
    <t>Grants &amp; Donations - ASB</t>
  </si>
  <si>
    <t>1100</t>
  </si>
  <si>
    <t>Teachers'  Salaries</t>
  </si>
  <si>
    <t>1105</t>
  </si>
  <si>
    <t>Teachers'  Stipend</t>
  </si>
  <si>
    <t>1120</t>
  </si>
  <si>
    <t>Substitute Expense</t>
  </si>
  <si>
    <t>1200</t>
  </si>
  <si>
    <t>Certificated Pupil Support Salaries</t>
  </si>
  <si>
    <t>1300</t>
  </si>
  <si>
    <t>Certificated Supervisor and Administrator Salaries</t>
  </si>
  <si>
    <t>1305</t>
  </si>
  <si>
    <t>Certificated Supervisor and Administrator Bonuses</t>
  </si>
  <si>
    <t>1900</t>
  </si>
  <si>
    <t>Other Certificated Salaries</t>
  </si>
  <si>
    <t>1910</t>
  </si>
  <si>
    <t>Other Certificated Overtime</t>
  </si>
  <si>
    <t>2100</t>
  </si>
  <si>
    <t>Instructional Aide Salaries</t>
  </si>
  <si>
    <t>2110</t>
  </si>
  <si>
    <t>Instructional Aide Overtime</t>
  </si>
  <si>
    <t>2200</t>
  </si>
  <si>
    <t>Classified Support Salaries</t>
  </si>
  <si>
    <t>2210</t>
  </si>
  <si>
    <t>Classified Support Overtime</t>
  </si>
  <si>
    <t>2300</t>
  </si>
  <si>
    <t>Classified Supervisor and Administrator Salaries</t>
  </si>
  <si>
    <t>2400</t>
  </si>
  <si>
    <t>Clerical, Technical, and Office Staff Salaries</t>
  </si>
  <si>
    <t>2410</t>
  </si>
  <si>
    <t>Clerical, Technical, and Office Staff Overtime</t>
  </si>
  <si>
    <t>2900</t>
  </si>
  <si>
    <t>Other Classified Salaries</t>
  </si>
  <si>
    <t>2905</t>
  </si>
  <si>
    <t>Other Stipends</t>
  </si>
  <si>
    <t>2910</t>
  </si>
  <si>
    <t>Other Classified Overtime</t>
  </si>
  <si>
    <t>3101</t>
  </si>
  <si>
    <t>State Teachers' Retirement System, certificated positions</t>
  </si>
  <si>
    <t>3202</t>
  </si>
  <si>
    <t>Public Employees' Retirement System, classified positions</t>
  </si>
  <si>
    <t>3301</t>
  </si>
  <si>
    <t>OASDI</t>
  </si>
  <si>
    <t>3302</t>
  </si>
  <si>
    <t xml:space="preserve">Medicare </t>
  </si>
  <si>
    <t>3403</t>
  </si>
  <si>
    <t>Health &amp; Welfare Benefits</t>
  </si>
  <si>
    <t>3503</t>
  </si>
  <si>
    <t>State Unemployment Insurance</t>
  </si>
  <si>
    <t>3603</t>
  </si>
  <si>
    <t>Worker Compensation Insurance</t>
  </si>
  <si>
    <t>3703</t>
  </si>
  <si>
    <t>Other Post Employement Benefits</t>
  </si>
  <si>
    <t>3903</t>
  </si>
  <si>
    <t>Other Benefits</t>
  </si>
  <si>
    <t>4100</t>
  </si>
  <si>
    <t>Approved Textbooks and Core Curricula Materials</t>
  </si>
  <si>
    <t>4200</t>
  </si>
  <si>
    <t>Books and Other Reference Materials</t>
  </si>
  <si>
    <t>4300</t>
  </si>
  <si>
    <t>Materials and Supplies</t>
  </si>
  <si>
    <t>4315</t>
  </si>
  <si>
    <t>Classroom Materials and Supplies</t>
  </si>
  <si>
    <t>4342</t>
  </si>
  <si>
    <t>School Sponsored Athletics</t>
  </si>
  <si>
    <t>4381</t>
  </si>
  <si>
    <t>Materials for Plant Maintenance</t>
  </si>
  <si>
    <t>4400</t>
  </si>
  <si>
    <t>Noncapitalized Equipment</t>
  </si>
  <si>
    <t>Software &amp; Software Licensing</t>
  </si>
  <si>
    <t>4430</t>
  </si>
  <si>
    <t>General Student Equipment</t>
  </si>
  <si>
    <t>4700</t>
  </si>
  <si>
    <t>Food and Food Supplies</t>
  </si>
  <si>
    <t>5200</t>
  </si>
  <si>
    <t>Travel and Conferences</t>
  </si>
  <si>
    <t>5210</t>
  </si>
  <si>
    <t>Training and Development Expense</t>
  </si>
  <si>
    <t>5300</t>
  </si>
  <si>
    <t>Dues and Memberships</t>
  </si>
  <si>
    <t>5400</t>
  </si>
  <si>
    <t>Insurance</t>
  </si>
  <si>
    <t>5450</t>
  </si>
  <si>
    <t>Property Tax</t>
  </si>
  <si>
    <t>5500</t>
  </si>
  <si>
    <t>Operation and Housekeeping Services/Supplies</t>
  </si>
  <si>
    <t>5501</t>
  </si>
  <si>
    <t>Utilities</t>
  </si>
  <si>
    <t>5505</t>
  </si>
  <si>
    <t>Student Transportation / Field Trips</t>
  </si>
  <si>
    <t>5600</t>
  </si>
  <si>
    <t>Space Rental/Leases Expense</t>
  </si>
  <si>
    <t>5601</t>
  </si>
  <si>
    <t>Building Maintenance</t>
  </si>
  <si>
    <t>5602</t>
  </si>
  <si>
    <t>Other Space Rental</t>
  </si>
  <si>
    <t>5605</t>
  </si>
  <si>
    <t>Equipment Rental/Lease Expense</t>
  </si>
  <si>
    <t>5807</t>
  </si>
  <si>
    <t>Settlement</t>
  </si>
  <si>
    <t>5800</t>
  </si>
  <si>
    <t>Professional/Consulting Services and Operating Expenditures</t>
  </si>
  <si>
    <t>5803</t>
  </si>
  <si>
    <t>Banking and Payroll Service Fees</t>
  </si>
  <si>
    <t>5805</t>
  </si>
  <si>
    <t xml:space="preserve">Legal Services </t>
  </si>
  <si>
    <t>5806</t>
  </si>
  <si>
    <t>Audit Services</t>
  </si>
  <si>
    <t>5810</t>
  </si>
  <si>
    <t>Educational Consultants</t>
  </si>
  <si>
    <t>5811</t>
  </si>
  <si>
    <t>Student Transportation / Events</t>
  </si>
  <si>
    <t>5815</t>
  </si>
  <si>
    <t>Advertising / Recruiting</t>
  </si>
  <si>
    <t>5820</t>
  </si>
  <si>
    <t>Fundraising Expense</t>
  </si>
  <si>
    <t>5836</t>
  </si>
  <si>
    <t>Transportation Services</t>
  </si>
  <si>
    <t>5842</t>
  </si>
  <si>
    <t>Services Student Athletics</t>
  </si>
  <si>
    <t>5850</t>
  </si>
  <si>
    <t>Scholarships</t>
  </si>
  <si>
    <t>5873</t>
  </si>
  <si>
    <t>Financial Services</t>
  </si>
  <si>
    <t>Personnel Services - Livescan</t>
  </si>
  <si>
    <t>5875</t>
  </si>
  <si>
    <t>District Oversight Fee</t>
  </si>
  <si>
    <t>5877</t>
  </si>
  <si>
    <t>IT Services</t>
  </si>
  <si>
    <t>5885</t>
  </si>
  <si>
    <t>Summer School Program</t>
  </si>
  <si>
    <t>5890</t>
  </si>
  <si>
    <t>Interest Expense / Misc. Fees</t>
  </si>
  <si>
    <t>5900</t>
  </si>
  <si>
    <t>Communications</t>
  </si>
  <si>
    <t>7010</t>
  </si>
  <si>
    <t>Special Education Encroachment</t>
  </si>
  <si>
    <t>6900</t>
  </si>
  <si>
    <t>Buildings &amp; Improvements</t>
  </si>
  <si>
    <t>Depreciation</t>
  </si>
  <si>
    <t>Land Improvements</t>
  </si>
  <si>
    <t>7438</t>
  </si>
  <si>
    <t>Debt Service - Interest</t>
  </si>
  <si>
    <t>8910</t>
  </si>
  <si>
    <t>Transfer in From LLC</t>
  </si>
  <si>
    <t>Cash balance at previous year end</t>
  </si>
  <si>
    <t>Accounts Receivable</t>
  </si>
  <si>
    <t>Accounts Payable</t>
  </si>
  <si>
    <t>Prepaid Expenses</t>
  </si>
  <si>
    <t>Accrued Salaries &amp; Taxes</t>
  </si>
  <si>
    <t>Deferred Revenue</t>
  </si>
  <si>
    <t>Current Other Expenses</t>
  </si>
  <si>
    <t>Loan Payables</t>
  </si>
  <si>
    <t>Capital Expenditures</t>
  </si>
  <si>
    <t>Other Investing Activities</t>
  </si>
  <si>
    <t>Projections</t>
  </si>
  <si>
    <t>2023-24</t>
  </si>
  <si>
    <t>Legal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</si>
</sst>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8" tint="-0.249977111117893"/>
      <name val="Times New Roman"/>
      <family val="1"/>
    </font>
    <font>
      <sz val="12"/>
      <color theme="5"/>
      <name val="Times New Roman"/>
      <family val="1"/>
    </font>
    <font>
      <sz val="14"/>
      <color theme="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03">
    <xf numFmtId="0" fontId="0" fillId="0" borderId="0" xfId="0"/>
    <xf numFmtId="0" fontId="2" fillId="0" borderId="0" xfId="0" applyFont="1"/>
    <xf numFmtId="49" fontId="4" fillId="0" borderId="0" xfId="4" applyNumberFormat="1" applyFont="1"/>
    <xf numFmtId="0" fontId="4" fillId="0" borderId="0" xfId="4" applyFont="1"/>
    <xf numFmtId="9" fontId="5" fillId="0" borderId="0" xfId="4" applyNumberFormat="1" applyFont="1" applyAlignment="1">
      <alignment horizontal="center"/>
    </xf>
    <xf numFmtId="0" fontId="6" fillId="0" borderId="0" xfId="0" applyFont="1"/>
    <xf numFmtId="0" fontId="7" fillId="0" borderId="0" xfId="4" applyFont="1"/>
    <xf numFmtId="49" fontId="7" fillId="0" borderId="0" xfId="4" applyNumberFormat="1" applyFont="1"/>
    <xf numFmtId="9" fontId="8" fillId="0" borderId="0" xfId="4" applyNumberFormat="1" applyFont="1" applyAlignment="1">
      <alignment horizontal="center"/>
    </xf>
    <xf numFmtId="0" fontId="7" fillId="0" borderId="1" xfId="4" applyFont="1" applyBorder="1"/>
    <xf numFmtId="49" fontId="7" fillId="0" borderId="1" xfId="4" applyNumberFormat="1" applyFont="1" applyBorder="1"/>
    <xf numFmtId="9" fontId="7" fillId="0" borderId="1" xfId="4" applyNumberFormat="1" applyFont="1" applyBorder="1" applyAlignment="1">
      <alignment horizontal="center"/>
    </xf>
    <xf numFmtId="0" fontId="4" fillId="0" borderId="0" xfId="4" applyFont="1" applyAlignment="1">
      <alignment horizontal="center"/>
    </xf>
    <xf numFmtId="9" fontId="9" fillId="0" borderId="0" xfId="4" applyNumberFormat="1" applyFont="1" applyAlignment="1">
      <alignment horizontal="left"/>
    </xf>
    <xf numFmtId="9" fontId="9" fillId="0" borderId="0" xfId="4" applyNumberFormat="1" applyFont="1" applyAlignment="1">
      <alignment horizontal="center"/>
    </xf>
    <xf numFmtId="9" fontId="5" fillId="0" borderId="2" xfId="1" applyNumberFormat="1" applyFont="1" applyBorder="1" applyAlignment="1">
      <alignment horizontal="center"/>
    </xf>
    <xf numFmtId="9" fontId="10" fillId="0" borderId="2" xfId="3" applyFont="1" applyBorder="1" applyAlignment="1">
      <alignment horizontal="center"/>
    </xf>
    <xf numFmtId="164" fontId="10" fillId="0" borderId="2" xfId="3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9" fontId="4" fillId="0" borderId="2" xfId="3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4" fontId="4" fillId="0" borderId="2" xfId="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9" fontId="9" fillId="0" borderId="0" xfId="1" applyNumberFormat="1" applyFont="1" applyBorder="1" applyAlignment="1">
      <alignment horizontal="center"/>
    </xf>
    <xf numFmtId="0" fontId="13" fillId="0" borderId="0" xfId="0" applyFont="1"/>
    <xf numFmtId="0" fontId="13" fillId="0" borderId="2" xfId="0" quotePrefix="1" applyFont="1" applyBorder="1"/>
    <xf numFmtId="165" fontId="4" fillId="0" borderId="2" xfId="1" applyNumberFormat="1" applyFont="1" applyBorder="1" applyAlignment="1">
      <alignment horizontal="center"/>
    </xf>
    <xf numFmtId="0" fontId="13" fillId="0" borderId="0" xfId="0" quotePrefix="1" applyFont="1"/>
    <xf numFmtId="165" fontId="4" fillId="0" borderId="0" xfId="1" applyNumberFormat="1" applyFont="1" applyBorder="1" applyAlignment="1">
      <alignment horizontal="center"/>
    </xf>
    <xf numFmtId="14" fontId="14" fillId="0" borderId="0" xfId="4" applyNumberFormat="1" applyFont="1"/>
    <xf numFmtId="0" fontId="14" fillId="0" borderId="0" xfId="4" applyFont="1"/>
    <xf numFmtId="166" fontId="14" fillId="0" borderId="0" xfId="2" applyNumberFormat="1" applyFont="1" applyAlignment="1">
      <alignment horizontal="center"/>
    </xf>
    <xf numFmtId="9" fontId="4" fillId="0" borderId="0" xfId="3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9" fontId="14" fillId="0" borderId="0" xfId="2" applyNumberFormat="1" applyFont="1" applyAlignment="1">
      <alignment horizontal="center"/>
    </xf>
    <xf numFmtId="0" fontId="4" fillId="0" borderId="0" xfId="4" quotePrefix="1" applyFont="1"/>
    <xf numFmtId="9" fontId="4" fillId="0" borderId="0" xfId="4" applyNumberFormat="1" applyFont="1" applyAlignment="1">
      <alignment horizontal="center"/>
    </xf>
    <xf numFmtId="0" fontId="14" fillId="0" borderId="0" xfId="4" quotePrefix="1" applyFont="1"/>
    <xf numFmtId="0" fontId="4" fillId="0" borderId="2" xfId="4" quotePrefix="1" applyFont="1" applyBorder="1"/>
    <xf numFmtId="9" fontId="4" fillId="0" borderId="2" xfId="1" applyNumberFormat="1" applyFont="1" applyBorder="1" applyAlignment="1">
      <alignment horizontal="center"/>
    </xf>
    <xf numFmtId="9" fontId="4" fillId="0" borderId="0" xfId="1" applyNumberFormat="1" applyFont="1" applyAlignment="1">
      <alignment horizontal="center"/>
    </xf>
    <xf numFmtId="0" fontId="14" fillId="2" borderId="0" xfId="0" applyFont="1" applyFill="1" applyAlignment="1">
      <alignment horizontal="left"/>
    </xf>
    <xf numFmtId="49" fontId="14" fillId="0" borderId="0" xfId="4" quotePrefix="1" applyNumberFormat="1" applyFont="1"/>
    <xf numFmtId="9" fontId="5" fillId="0" borderId="0" xfId="1" applyNumberFormat="1" applyFont="1" applyBorder="1" applyAlignment="1">
      <alignment horizontal="center"/>
    </xf>
    <xf numFmtId="9" fontId="5" fillId="0" borderId="0" xfId="1" applyNumberFormat="1" applyFont="1" applyAlignment="1">
      <alignment horizontal="center"/>
    </xf>
    <xf numFmtId="14" fontId="4" fillId="0" borderId="2" xfId="4" quotePrefix="1" applyNumberFormat="1" applyFont="1" applyBorder="1"/>
    <xf numFmtId="14" fontId="14" fillId="0" borderId="0" xfId="4" quotePrefix="1" applyNumberFormat="1" applyFont="1"/>
    <xf numFmtId="14" fontId="4" fillId="0" borderId="0" xfId="4" applyNumberFormat="1" applyFont="1"/>
    <xf numFmtId="9" fontId="5" fillId="0" borderId="0" xfId="0" applyNumberFormat="1" applyFont="1" applyAlignment="1">
      <alignment horizontal="center"/>
    </xf>
    <xf numFmtId="9" fontId="5" fillId="0" borderId="3" xfId="2" applyNumberFormat="1" applyFont="1" applyBorder="1" applyAlignment="1">
      <alignment horizontal="center"/>
    </xf>
    <xf numFmtId="44" fontId="14" fillId="0" borderId="0" xfId="2" applyFont="1" applyAlignment="1">
      <alignment horizontal="center"/>
    </xf>
    <xf numFmtId="14" fontId="4" fillId="0" borderId="2" xfId="4" applyNumberFormat="1" applyFont="1" applyBorder="1"/>
    <xf numFmtId="9" fontId="5" fillId="0" borderId="2" xfId="4" applyNumberFormat="1" applyFont="1" applyBorder="1" applyAlignment="1">
      <alignment horizontal="center"/>
    </xf>
    <xf numFmtId="44" fontId="15" fillId="0" borderId="2" xfId="4" applyNumberFormat="1" applyFont="1" applyBorder="1" applyAlignment="1">
      <alignment horizontal="center"/>
    </xf>
    <xf numFmtId="0" fontId="14" fillId="0" borderId="4" xfId="4" applyFont="1" applyBorder="1"/>
    <xf numFmtId="49" fontId="4" fillId="0" borderId="5" xfId="4" applyNumberFormat="1" applyFont="1" applyBorder="1"/>
    <xf numFmtId="0" fontId="4" fillId="0" borderId="5" xfId="4" applyFont="1" applyBorder="1"/>
    <xf numFmtId="166" fontId="14" fillId="0" borderId="5" xfId="4" applyNumberFormat="1" applyFont="1" applyBorder="1" applyAlignment="1">
      <alignment horizontal="center"/>
    </xf>
    <xf numFmtId="6" fontId="14" fillId="0" borderId="5" xfId="4" applyNumberFormat="1" applyFont="1" applyBorder="1" applyAlignment="1">
      <alignment horizontal="center"/>
    </xf>
    <xf numFmtId="6" fontId="14" fillId="0" borderId="6" xfId="4" applyNumberFormat="1" applyFont="1" applyBorder="1" applyAlignment="1">
      <alignment horizontal="center"/>
    </xf>
    <xf numFmtId="6" fontId="5" fillId="0" borderId="0" xfId="4" applyNumberFormat="1" applyFont="1" applyAlignment="1">
      <alignment horizontal="center"/>
    </xf>
    <xf numFmtId="9" fontId="18" fillId="0" borderId="1" xfId="4" applyNumberFormat="1" applyFont="1" applyBorder="1" applyAlignment="1">
      <alignment horizontal="center"/>
    </xf>
    <xf numFmtId="9" fontId="19" fillId="0" borderId="0" xfId="4" applyNumberFormat="1" applyFont="1" applyAlignment="1">
      <alignment horizontal="center"/>
    </xf>
    <xf numFmtId="9" fontId="18" fillId="0" borderId="0" xfId="4" applyNumberFormat="1" applyFont="1" applyAlignment="1">
      <alignment horizontal="center"/>
    </xf>
    <xf numFmtId="164" fontId="19" fillId="0" borderId="2" xfId="1" applyNumberFormat="1" applyFont="1" applyBorder="1" applyAlignment="1">
      <alignment horizontal="center"/>
    </xf>
    <xf numFmtId="9" fontId="20" fillId="0" borderId="0" xfId="1" applyNumberFormat="1" applyFont="1" applyBorder="1" applyAlignment="1">
      <alignment horizontal="center"/>
    </xf>
    <xf numFmtId="165" fontId="19" fillId="0" borderId="2" xfId="1" applyNumberFormat="1" applyFont="1" applyBorder="1" applyAlignment="1">
      <alignment horizontal="center"/>
    </xf>
    <xf numFmtId="165" fontId="19" fillId="0" borderId="0" xfId="1" applyNumberFormat="1" applyFont="1" applyBorder="1" applyAlignment="1">
      <alignment horizontal="center"/>
    </xf>
    <xf numFmtId="166" fontId="20" fillId="0" borderId="0" xfId="2" applyNumberFormat="1" applyFont="1" applyAlignment="1">
      <alignment horizontal="center"/>
    </xf>
    <xf numFmtId="9" fontId="19" fillId="0" borderId="0" xfId="3" applyFont="1" applyBorder="1" applyAlignment="1">
      <alignment horizontal="center"/>
    </xf>
    <xf numFmtId="166" fontId="20" fillId="0" borderId="3" xfId="2" applyNumberFormat="1" applyFont="1" applyBorder="1" applyAlignment="1">
      <alignment horizontal="center"/>
    </xf>
    <xf numFmtId="9" fontId="19" fillId="0" borderId="0" xfId="1" applyNumberFormat="1" applyFont="1" applyBorder="1" applyAlignment="1">
      <alignment horizontal="center"/>
    </xf>
    <xf numFmtId="9" fontId="20" fillId="0" borderId="0" xfId="2" applyNumberFormat="1" applyFont="1" applyAlignment="1">
      <alignment horizontal="center"/>
    </xf>
    <xf numFmtId="9" fontId="19" fillId="0" borderId="2" xfId="1" applyNumberFormat="1" applyFont="1" applyBorder="1" applyAlignment="1">
      <alignment horizontal="center"/>
    </xf>
    <xf numFmtId="9" fontId="19" fillId="0" borderId="0" xfId="1" applyNumberFormat="1" applyFont="1" applyAlignment="1">
      <alignment horizontal="center"/>
    </xf>
    <xf numFmtId="9" fontId="19" fillId="0" borderId="3" xfId="2" applyNumberFormat="1" applyFont="1" applyBorder="1" applyAlignment="1">
      <alignment horizontal="center"/>
    </xf>
    <xf numFmtId="6" fontId="20" fillId="0" borderId="6" xfId="4" applyNumberFormat="1" applyFont="1" applyBorder="1" applyAlignment="1">
      <alignment horizontal="center"/>
    </xf>
    <xf numFmtId="165" fontId="14" fillId="0" borderId="5" xfId="4" applyNumberFormat="1" applyFont="1" applyBorder="1" applyAlignment="1">
      <alignment horizontal="center"/>
    </xf>
    <xf numFmtId="0" fontId="7" fillId="3" borderId="0" xfId="4" applyFont="1" applyFill="1"/>
    <xf numFmtId="0" fontId="12" fillId="3" borderId="0" xfId="0" applyFont="1" applyFill="1"/>
    <xf numFmtId="0" fontId="13" fillId="3" borderId="0" xfId="0" applyFont="1" applyFill="1"/>
    <xf numFmtId="166" fontId="14" fillId="3" borderId="0" xfId="3" applyNumberFormat="1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/>
    </xf>
    <xf numFmtId="166" fontId="20" fillId="3" borderId="0" xfId="3" applyNumberFormat="1" applyFont="1" applyFill="1" applyBorder="1" applyAlignment="1">
      <alignment horizontal="center"/>
    </xf>
    <xf numFmtId="0" fontId="21" fillId="0" borderId="0" xfId="4" applyFont="1"/>
    <xf numFmtId="9" fontId="22" fillId="0" borderId="0" xfId="4" applyNumberFormat="1" applyFont="1" applyBorder="1" applyAlignment="1">
      <alignment horizontal="center"/>
    </xf>
    <xf numFmtId="0" fontId="21" fillId="0" borderId="0" xfId="4" applyFont="1" applyAlignment="1">
      <alignment horizontal="center"/>
    </xf>
    <xf numFmtId="165" fontId="21" fillId="0" borderId="0" xfId="4" applyNumberFormat="1" applyFont="1" applyAlignment="1">
      <alignment horizontal="center"/>
    </xf>
    <xf numFmtId="165" fontId="21" fillId="3" borderId="0" xfId="4" applyNumberFormat="1" applyFont="1" applyFill="1" applyAlignment="1">
      <alignment horizontal="center"/>
    </xf>
    <xf numFmtId="49" fontId="21" fillId="0" borderId="0" xfId="4" applyNumberFormat="1" applyFont="1"/>
    <xf numFmtId="0" fontId="14" fillId="4" borderId="0" xfId="4" applyFont="1" applyFill="1"/>
    <xf numFmtId="14" fontId="4" fillId="4" borderId="0" xfId="4" applyNumberFormat="1" applyFont="1" applyFill="1"/>
    <xf numFmtId="0" fontId="4" fillId="4" borderId="0" xfId="4" quotePrefix="1" applyFont="1" applyFill="1"/>
    <xf numFmtId="166" fontId="14" fillId="4" borderId="0" xfId="2" applyNumberFormat="1" applyFont="1" applyFill="1" applyAlignment="1">
      <alignment horizontal="center"/>
    </xf>
    <xf numFmtId="9" fontId="5" fillId="4" borderId="0" xfId="4" applyNumberFormat="1" applyFont="1" applyFill="1" applyAlignment="1">
      <alignment horizontal="center"/>
    </xf>
    <xf numFmtId="9" fontId="19" fillId="4" borderId="0" xfId="4" applyNumberFormat="1" applyFont="1" applyFill="1" applyAlignment="1">
      <alignment horizontal="center"/>
    </xf>
    <xf numFmtId="165" fontId="21" fillId="4" borderId="0" xfId="4" applyNumberFormat="1" applyFont="1" applyFill="1" applyAlignment="1">
      <alignment horizontal="center"/>
    </xf>
    <xf numFmtId="166" fontId="14" fillId="4" borderId="0" xfId="4" applyNumberFormat="1" applyFont="1" applyFill="1" applyAlignment="1">
      <alignment horizontal="center"/>
    </xf>
    <xf numFmtId="165" fontId="4" fillId="0" borderId="0" xfId="4" applyNumberFormat="1" applyFont="1"/>
    <xf numFmtId="9" fontId="20" fillId="0" borderId="0" xfId="1" applyNumberFormat="1" applyFont="1" applyFill="1" applyBorder="1" applyAlignment="1">
      <alignment horizontal="center"/>
    </xf>
    <xf numFmtId="9" fontId="19" fillId="0" borderId="0" xfId="4" applyNumberFormat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4DA5C44-602E-47C1-B454-05D365030DE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352162</xdr:colOff>
      <xdr:row>1</xdr:row>
      <xdr:rowOff>0</xdr:rowOff>
    </xdr:from>
    <xdr:to>
      <xdr:col>17</xdr:col>
      <xdr:colOff>17876</xdr:colOff>
      <xdr:row>4</xdr:row>
      <xdr:rowOff>1137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866BDA0-8CF0-73BF-9473-9236F00BC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6245" y="254000"/>
          <a:ext cx="1684168" cy="64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352162</xdr:colOff>
      <xdr:row>1</xdr:row>
      <xdr:rowOff>0</xdr:rowOff>
    </xdr:from>
    <xdr:to>
      <xdr:col>17</xdr:col>
      <xdr:colOff>17876</xdr:colOff>
      <xdr:row>4</xdr:row>
      <xdr:rowOff>1137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A1F6D-1CE0-4751-AD52-30C27FE6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3442" y="257175"/>
          <a:ext cx="1673584" cy="639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SMCNorCal/Shared%20Documents/Community%20School/FY%202223/Budget/CSCE%20FY2223%20MYP%20Budget%206.1.2022%20-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notes"/>
      <sheetName val="Budget Summary"/>
      <sheetName val="Student Info"/>
      <sheetName val="Revenue Input"/>
      <sheetName val="Expenses Input"/>
      <sheetName val="Expenses Summary"/>
      <sheetName val="CARES Funding"/>
      <sheetName val="CSCE by Resource"/>
      <sheetName val="5000 Exp Breakdown"/>
      <sheetName val="Employee Input 20-21"/>
      <sheetName val="Cash Flow %s Yr2"/>
      <sheetName val="Employee Input 21-22"/>
      <sheetName val="Employee Input 22-23"/>
      <sheetName val="Cash Flow %s Yr3"/>
      <sheetName val="Employee Input 23-24"/>
      <sheetName val="Cash Flow %s Yr4"/>
      <sheetName val="Employee Input 24-25"/>
      <sheetName val="Cash Flow %s Yr5"/>
      <sheetName val="Cash Flow $s Yr5"/>
      <sheetName val="Cash Flow graphs"/>
      <sheetName val="CSMC COA"/>
      <sheetName val="CSMC Personnel Codes"/>
      <sheetName val="SACS Object Codes"/>
      <sheetName val="Cash Flow %s Yr1"/>
      <sheetName val="Cash Flow $s Y20-21"/>
      <sheetName val="Cash Flow $s 21-22"/>
      <sheetName val="Cash Flow $s 22-23"/>
      <sheetName val="Cash Flow $s 23-24"/>
      <sheetName val="Cash Flow $s Yr4"/>
      <sheetName val="Sheet2"/>
    </sheetNames>
    <sheetDataSet>
      <sheetData sheetId="0"/>
      <sheetData sheetId="1"/>
      <sheetData sheetId="2">
        <row r="1">
          <cell r="A1" t="str">
            <v>CSCE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D9DF-184F-41AE-B3B7-4FD304E8CF5D}">
  <sheetPr>
    <tabColor theme="9" tint="-0.249977111117893"/>
  </sheetPr>
  <dimension ref="A1:T197"/>
  <sheetViews>
    <sheetView zoomScaleNormal="100" workbookViewId="0">
      <pane xSplit="3" ySplit="6" topLeftCell="H92" activePane="bottomRight" state="frozen"/>
      <selection activeCell="L14" sqref="L14"/>
      <selection pane="topRight" activeCell="L14" sqref="L14"/>
      <selection pane="bottomLeft" activeCell="L14" sqref="L14"/>
      <selection pane="bottomRight" activeCell="E95" sqref="E95:N95"/>
    </sheetView>
  </sheetViews>
  <sheetFormatPr defaultRowHeight="15.6" outlineLevelRow="1" x14ac:dyDescent="0.3"/>
  <cols>
    <col min="1" max="1" width="5.6640625" style="31" customWidth="1"/>
    <col min="2" max="2" width="11.77734375" style="2" customWidth="1"/>
    <col min="3" max="3" width="42.5546875" style="3" customWidth="1"/>
    <col min="4" max="15" width="12.44140625" style="4" customWidth="1"/>
    <col min="16" max="16" width="14" style="4" bestFit="1" customWidth="1"/>
    <col min="17" max="17" width="15.21875" style="4" customWidth="1"/>
    <col min="18" max="18" width="12.44140625" style="64" customWidth="1"/>
    <col min="19" max="19" width="13.21875" style="86" customWidth="1"/>
    <col min="20" max="20" width="12.21875" style="3" customWidth="1"/>
    <col min="21" max="21" width="11.6640625" style="3" customWidth="1"/>
    <col min="22" max="22" width="9.77734375" style="3" customWidth="1"/>
    <col min="23" max="254" width="8.88671875" style="3"/>
    <col min="255" max="255" width="22.88671875" style="3" customWidth="1"/>
    <col min="256" max="510" width="8.88671875" style="3"/>
    <col min="511" max="511" width="22.88671875" style="3" customWidth="1"/>
    <col min="512" max="766" width="8.88671875" style="3"/>
    <col min="767" max="767" width="22.88671875" style="3" customWidth="1"/>
    <col min="768" max="1022" width="8.88671875" style="3"/>
    <col min="1023" max="1023" width="22.88671875" style="3" customWidth="1"/>
    <col min="1024" max="1278" width="8.88671875" style="3"/>
    <col min="1279" max="1279" width="22.88671875" style="3" customWidth="1"/>
    <col min="1280" max="1534" width="8.88671875" style="3"/>
    <col min="1535" max="1535" width="22.88671875" style="3" customWidth="1"/>
    <col min="1536" max="1790" width="8.88671875" style="3"/>
    <col min="1791" max="1791" width="22.88671875" style="3" customWidth="1"/>
    <col min="1792" max="2046" width="8.88671875" style="3"/>
    <col min="2047" max="2047" width="22.88671875" style="3" customWidth="1"/>
    <col min="2048" max="2302" width="8.88671875" style="3"/>
    <col min="2303" max="2303" width="22.88671875" style="3" customWidth="1"/>
    <col min="2304" max="2558" width="8.88671875" style="3"/>
    <col min="2559" max="2559" width="22.88671875" style="3" customWidth="1"/>
    <col min="2560" max="2814" width="8.88671875" style="3"/>
    <col min="2815" max="2815" width="22.88671875" style="3" customWidth="1"/>
    <col min="2816" max="3070" width="8.88671875" style="3"/>
    <col min="3071" max="3071" width="22.88671875" style="3" customWidth="1"/>
    <col min="3072" max="3326" width="8.88671875" style="3"/>
    <col min="3327" max="3327" width="22.88671875" style="3" customWidth="1"/>
    <col min="3328" max="3582" width="8.88671875" style="3"/>
    <col min="3583" max="3583" width="22.88671875" style="3" customWidth="1"/>
    <col min="3584" max="3838" width="8.88671875" style="3"/>
    <col min="3839" max="3839" width="22.88671875" style="3" customWidth="1"/>
    <col min="3840" max="4094" width="8.88671875" style="3"/>
    <col min="4095" max="4095" width="22.88671875" style="3" customWidth="1"/>
    <col min="4096" max="4350" width="8.88671875" style="3"/>
    <col min="4351" max="4351" width="22.88671875" style="3" customWidth="1"/>
    <col min="4352" max="4606" width="8.88671875" style="3"/>
    <col min="4607" max="4607" width="22.88671875" style="3" customWidth="1"/>
    <col min="4608" max="4862" width="8.88671875" style="3"/>
    <col min="4863" max="4863" width="22.88671875" style="3" customWidth="1"/>
    <col min="4864" max="5118" width="8.88671875" style="3"/>
    <col min="5119" max="5119" width="22.88671875" style="3" customWidth="1"/>
    <col min="5120" max="5374" width="8.88671875" style="3"/>
    <col min="5375" max="5375" width="22.88671875" style="3" customWidth="1"/>
    <col min="5376" max="5630" width="8.88671875" style="3"/>
    <col min="5631" max="5631" width="22.88671875" style="3" customWidth="1"/>
    <col min="5632" max="5886" width="8.88671875" style="3"/>
    <col min="5887" max="5887" width="22.88671875" style="3" customWidth="1"/>
    <col min="5888" max="6142" width="8.88671875" style="3"/>
    <col min="6143" max="6143" width="22.88671875" style="3" customWidth="1"/>
    <col min="6144" max="6398" width="8.88671875" style="3"/>
    <col min="6399" max="6399" width="22.88671875" style="3" customWidth="1"/>
    <col min="6400" max="6654" width="8.88671875" style="3"/>
    <col min="6655" max="6655" width="22.88671875" style="3" customWidth="1"/>
    <col min="6656" max="6910" width="8.88671875" style="3"/>
    <col min="6911" max="6911" width="22.88671875" style="3" customWidth="1"/>
    <col min="6912" max="7166" width="8.88671875" style="3"/>
    <col min="7167" max="7167" width="22.88671875" style="3" customWidth="1"/>
    <col min="7168" max="7422" width="8.88671875" style="3"/>
    <col min="7423" max="7423" width="22.88671875" style="3" customWidth="1"/>
    <col min="7424" max="7678" width="8.88671875" style="3"/>
    <col min="7679" max="7679" width="22.88671875" style="3" customWidth="1"/>
    <col min="7680" max="7934" width="8.88671875" style="3"/>
    <col min="7935" max="7935" width="22.88671875" style="3" customWidth="1"/>
    <col min="7936" max="8190" width="8.88671875" style="3"/>
    <col min="8191" max="8191" width="22.88671875" style="3" customWidth="1"/>
    <col min="8192" max="8446" width="8.88671875" style="3"/>
    <col min="8447" max="8447" width="22.88671875" style="3" customWidth="1"/>
    <col min="8448" max="8702" width="8.88671875" style="3"/>
    <col min="8703" max="8703" width="22.88671875" style="3" customWidth="1"/>
    <col min="8704" max="8958" width="8.88671875" style="3"/>
    <col min="8959" max="8959" width="22.88671875" style="3" customWidth="1"/>
    <col min="8960" max="9214" width="8.88671875" style="3"/>
    <col min="9215" max="9215" width="22.88671875" style="3" customWidth="1"/>
    <col min="9216" max="9470" width="8.88671875" style="3"/>
    <col min="9471" max="9471" width="22.88671875" style="3" customWidth="1"/>
    <col min="9472" max="9726" width="8.88671875" style="3"/>
    <col min="9727" max="9727" width="22.88671875" style="3" customWidth="1"/>
    <col min="9728" max="9982" width="8.88671875" style="3"/>
    <col min="9983" max="9983" width="22.88671875" style="3" customWidth="1"/>
    <col min="9984" max="10238" width="8.88671875" style="3"/>
    <col min="10239" max="10239" width="22.88671875" style="3" customWidth="1"/>
    <col min="10240" max="10494" width="8.88671875" style="3"/>
    <col min="10495" max="10495" width="22.88671875" style="3" customWidth="1"/>
    <col min="10496" max="10750" width="8.88671875" style="3"/>
    <col min="10751" max="10751" width="22.88671875" style="3" customWidth="1"/>
    <col min="10752" max="11006" width="8.88671875" style="3"/>
    <col min="11007" max="11007" width="22.88671875" style="3" customWidth="1"/>
    <col min="11008" max="11262" width="8.88671875" style="3"/>
    <col min="11263" max="11263" width="22.88671875" style="3" customWidth="1"/>
    <col min="11264" max="11518" width="8.88671875" style="3"/>
    <col min="11519" max="11519" width="22.88671875" style="3" customWidth="1"/>
    <col min="11520" max="11774" width="8.88671875" style="3"/>
    <col min="11775" max="11775" width="22.88671875" style="3" customWidth="1"/>
    <col min="11776" max="12030" width="8.88671875" style="3"/>
    <col min="12031" max="12031" width="22.88671875" style="3" customWidth="1"/>
    <col min="12032" max="12286" width="8.88671875" style="3"/>
    <col min="12287" max="12287" width="22.88671875" style="3" customWidth="1"/>
    <col min="12288" max="12542" width="8.88671875" style="3"/>
    <col min="12543" max="12543" width="22.88671875" style="3" customWidth="1"/>
    <col min="12544" max="12798" width="8.88671875" style="3"/>
    <col min="12799" max="12799" width="22.88671875" style="3" customWidth="1"/>
    <col min="12800" max="13054" width="8.88671875" style="3"/>
    <col min="13055" max="13055" width="22.88671875" style="3" customWidth="1"/>
    <col min="13056" max="13310" width="8.88671875" style="3"/>
    <col min="13311" max="13311" width="22.88671875" style="3" customWidth="1"/>
    <col min="13312" max="13566" width="8.88671875" style="3"/>
    <col min="13567" max="13567" width="22.88671875" style="3" customWidth="1"/>
    <col min="13568" max="13822" width="8.88671875" style="3"/>
    <col min="13823" max="13823" width="22.88671875" style="3" customWidth="1"/>
    <col min="13824" max="14078" width="8.88671875" style="3"/>
    <col min="14079" max="14079" width="22.88671875" style="3" customWidth="1"/>
    <col min="14080" max="14334" width="8.88671875" style="3"/>
    <col min="14335" max="14335" width="22.88671875" style="3" customWidth="1"/>
    <col min="14336" max="14590" width="8.88671875" style="3"/>
    <col min="14591" max="14591" width="22.88671875" style="3" customWidth="1"/>
    <col min="14592" max="14846" width="8.88671875" style="3"/>
    <col min="14847" max="14847" width="22.88671875" style="3" customWidth="1"/>
    <col min="14848" max="15102" width="8.88671875" style="3"/>
    <col min="15103" max="15103" width="22.88671875" style="3" customWidth="1"/>
    <col min="15104" max="15358" width="8.88671875" style="3"/>
    <col min="15359" max="15359" width="22.88671875" style="3" customWidth="1"/>
    <col min="15360" max="15614" width="8.88671875" style="3"/>
    <col min="15615" max="15615" width="22.88671875" style="3" customWidth="1"/>
    <col min="15616" max="15870" width="8.88671875" style="3"/>
    <col min="15871" max="15871" width="22.88671875" style="3" customWidth="1"/>
    <col min="15872" max="16126" width="8.88671875" style="3"/>
    <col min="16127" max="16127" width="22.88671875" style="3" customWidth="1"/>
    <col min="16128" max="16384" width="8.88671875" style="3"/>
  </cols>
  <sheetData>
    <row r="1" spans="1:19" ht="20.399999999999999" x14ac:dyDescent="0.35">
      <c r="A1" s="1" t="str">
        <f>'[1]Student Info'!$A$1</f>
        <v>CSCE</v>
      </c>
    </row>
    <row r="2" spans="1:19" ht="17.399999999999999" x14ac:dyDescent="0.3">
      <c r="A2" s="5" t="s">
        <v>0</v>
      </c>
    </row>
    <row r="3" spans="1:19" ht="17.399999999999999" x14ac:dyDescent="0.3">
      <c r="A3" s="5" t="s">
        <v>1</v>
      </c>
    </row>
    <row r="4" spans="1:19" x14ac:dyDescent="0.3">
      <c r="D4" s="4" t="s">
        <v>251</v>
      </c>
      <c r="E4" s="4" t="s">
        <v>251</v>
      </c>
      <c r="F4" s="4" t="s">
        <v>251</v>
      </c>
      <c r="G4" s="4" t="s">
        <v>251</v>
      </c>
      <c r="H4" s="4" t="s">
        <v>251</v>
      </c>
      <c r="I4" s="4" t="s">
        <v>251</v>
      </c>
      <c r="J4" s="4" t="s">
        <v>251</v>
      </c>
      <c r="K4" s="4" t="s">
        <v>251</v>
      </c>
      <c r="L4" s="4" t="s">
        <v>251</v>
      </c>
      <c r="M4" s="4" t="s">
        <v>251</v>
      </c>
      <c r="N4" s="4" t="s">
        <v>251</v>
      </c>
      <c r="O4" s="4" t="s">
        <v>251</v>
      </c>
    </row>
    <row r="5" spans="1:19" ht="17.399999999999999" x14ac:dyDescent="0.3">
      <c r="A5" s="6"/>
      <c r="B5" s="7"/>
      <c r="C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65"/>
    </row>
    <row r="6" spans="1:19" ht="18.600000000000001" thickBot="1" x14ac:dyDescent="0.4">
      <c r="A6" s="9"/>
      <c r="B6" s="10" t="s">
        <v>2</v>
      </c>
      <c r="C6" s="9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48</v>
      </c>
      <c r="Q6" s="11" t="s">
        <v>25</v>
      </c>
      <c r="R6" s="63" t="s">
        <v>49</v>
      </c>
      <c r="S6" s="87" t="s">
        <v>50</v>
      </c>
    </row>
    <row r="7" spans="1:19" ht="17.399999999999999" x14ac:dyDescent="0.3">
      <c r="A7" s="6" t="s">
        <v>16</v>
      </c>
      <c r="B7" s="7"/>
      <c r="D7" s="12"/>
      <c r="F7" s="8"/>
      <c r="G7" s="8"/>
      <c r="H7" s="8"/>
      <c r="I7" s="12"/>
      <c r="J7" s="12"/>
      <c r="K7" s="8"/>
      <c r="L7" s="8"/>
      <c r="M7" s="8"/>
      <c r="N7" s="8"/>
      <c r="O7" s="8"/>
      <c r="P7" s="8"/>
      <c r="Q7" s="8"/>
      <c r="R7" s="65"/>
    </row>
    <row r="8" spans="1:19" ht="17.399999999999999" hidden="1" x14ac:dyDescent="0.3">
      <c r="A8" s="6"/>
      <c r="B8" s="7"/>
      <c r="C8" s="13" t="s">
        <v>17</v>
      </c>
      <c r="D8" s="14"/>
      <c r="F8" s="8"/>
      <c r="G8" s="8"/>
      <c r="H8" s="8"/>
      <c r="I8" s="12"/>
      <c r="J8" s="12"/>
      <c r="K8" s="8"/>
      <c r="L8" s="8"/>
      <c r="M8" s="8"/>
      <c r="N8" s="8"/>
      <c r="O8" s="8"/>
      <c r="P8" s="8"/>
      <c r="Q8" s="8"/>
      <c r="R8" s="65"/>
    </row>
    <row r="9" spans="1:19" ht="17.399999999999999" hidden="1" x14ac:dyDescent="0.3">
      <c r="A9" s="6"/>
      <c r="B9" s="7"/>
      <c r="D9" s="15"/>
      <c r="E9" s="16"/>
      <c r="F9" s="16"/>
      <c r="G9" s="16"/>
      <c r="H9" s="16"/>
      <c r="I9" s="16"/>
      <c r="J9" s="16"/>
      <c r="K9" s="16"/>
      <c r="L9" s="17"/>
      <c r="M9" s="16"/>
      <c r="N9" s="16"/>
      <c r="O9" s="17"/>
      <c r="P9" s="16"/>
      <c r="Q9" s="18"/>
      <c r="R9" s="66"/>
    </row>
    <row r="10" spans="1:19" ht="17.399999999999999" hidden="1" x14ac:dyDescent="0.3">
      <c r="A10" s="6"/>
      <c r="B10" s="7"/>
      <c r="D10" s="15"/>
      <c r="E10" s="19"/>
      <c r="F10" s="19"/>
      <c r="G10" s="16"/>
      <c r="H10" s="19"/>
      <c r="I10" s="19"/>
      <c r="J10" s="16"/>
      <c r="K10" s="19"/>
      <c r="L10" s="17"/>
      <c r="M10" s="20"/>
      <c r="N10" s="20"/>
      <c r="O10" s="20"/>
      <c r="P10" s="21"/>
      <c r="Q10" s="15"/>
      <c r="R10" s="66"/>
    </row>
    <row r="11" spans="1:19" s="12" customFormat="1" ht="17.399999999999999" x14ac:dyDescent="0.3">
      <c r="B11" s="22" t="s">
        <v>18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67"/>
      <c r="S11" s="88"/>
    </row>
    <row r="12" spans="1:19" s="12" customFormat="1" x14ac:dyDescent="0.3">
      <c r="A12" s="25"/>
      <c r="B12" s="26">
        <v>8011</v>
      </c>
      <c r="C12" s="26" t="s">
        <v>55</v>
      </c>
      <c r="D12" s="27">
        <v>63693.350000000006</v>
      </c>
      <c r="E12" s="27">
        <v>63693.350000000006</v>
      </c>
      <c r="F12" s="27">
        <v>114648.03</v>
      </c>
      <c r="G12" s="27">
        <v>114648.03</v>
      </c>
      <c r="H12" s="27">
        <v>114648.03</v>
      </c>
      <c r="I12" s="27">
        <v>114648.03</v>
      </c>
      <c r="J12" s="27">
        <v>114648.03</v>
      </c>
      <c r="K12" s="27">
        <v>114648.03</v>
      </c>
      <c r="L12" s="27">
        <v>114648.03</v>
      </c>
      <c r="M12" s="27">
        <v>114648.03</v>
      </c>
      <c r="N12" s="27">
        <v>114648.03</v>
      </c>
      <c r="O12" s="27">
        <v>114648.03</v>
      </c>
      <c r="P12" s="27"/>
      <c r="Q12" s="27">
        <f>SUM(D12:P12)</f>
        <v>1273867.0000000002</v>
      </c>
      <c r="R12" s="68">
        <v>1273867.0000000002</v>
      </c>
      <c r="S12" s="89">
        <f>Q12-R12</f>
        <v>0</v>
      </c>
    </row>
    <row r="13" spans="1:19" s="12" customFormat="1" x14ac:dyDescent="0.3">
      <c r="A13" s="25"/>
      <c r="B13" s="26">
        <v>8012</v>
      </c>
      <c r="C13" s="26" t="s">
        <v>56</v>
      </c>
      <c r="D13" s="27">
        <v>0</v>
      </c>
      <c r="E13" s="27">
        <v>0</v>
      </c>
      <c r="F13" s="27">
        <v>95784</v>
      </c>
      <c r="G13" s="27">
        <v>0</v>
      </c>
      <c r="H13" s="27">
        <v>0</v>
      </c>
      <c r="I13" s="27">
        <v>95784</v>
      </c>
      <c r="J13" s="27">
        <v>0</v>
      </c>
      <c r="K13" s="27">
        <v>0</v>
      </c>
      <c r="L13" s="27">
        <v>95784</v>
      </c>
      <c r="M13" s="27">
        <v>0</v>
      </c>
      <c r="N13" s="27">
        <v>0</v>
      </c>
      <c r="O13" s="27">
        <v>95784</v>
      </c>
      <c r="P13" s="27"/>
      <c r="Q13" s="27">
        <f t="shared" ref="Q13:Q16" si="0">SUM(D13:P13)</f>
        <v>383136</v>
      </c>
      <c r="R13" s="68">
        <v>383136</v>
      </c>
      <c r="S13" s="89">
        <f t="shared" ref="S13:S76" si="1">Q13-R13</f>
        <v>0</v>
      </c>
    </row>
    <row r="14" spans="1:19" s="12" customFormat="1" x14ac:dyDescent="0.3">
      <c r="A14" s="25"/>
      <c r="B14" s="26">
        <v>8096</v>
      </c>
      <c r="C14" s="26" t="s">
        <v>57</v>
      </c>
      <c r="D14" s="27">
        <v>0</v>
      </c>
      <c r="E14" s="27">
        <v>34742.400000000001</v>
      </c>
      <c r="F14" s="27">
        <v>69484.800000000003</v>
      </c>
      <c r="G14" s="27">
        <v>46323.200000000004</v>
      </c>
      <c r="H14" s="27">
        <v>46323.200000000004</v>
      </c>
      <c r="I14" s="27">
        <v>46323.200000000004</v>
      </c>
      <c r="J14" s="27">
        <v>46323.200000000004</v>
      </c>
      <c r="K14" s="27">
        <v>46323.200000000004</v>
      </c>
      <c r="L14" s="27">
        <v>81065.600000000006</v>
      </c>
      <c r="M14" s="27">
        <v>40532.800000000003</v>
      </c>
      <c r="N14" s="27">
        <v>40532.800000000003</v>
      </c>
      <c r="O14" s="27">
        <v>81065.600000000006</v>
      </c>
      <c r="P14" s="27"/>
      <c r="Q14" s="27">
        <f t="shared" si="0"/>
        <v>579040</v>
      </c>
      <c r="R14" s="68">
        <v>579040</v>
      </c>
      <c r="S14" s="89">
        <f t="shared" si="1"/>
        <v>0</v>
      </c>
    </row>
    <row r="15" spans="1:19" s="12" customFormat="1" x14ac:dyDescent="0.3">
      <c r="A15" s="25"/>
      <c r="B15" s="26">
        <v>8019</v>
      </c>
      <c r="C15" s="26" t="s">
        <v>58</v>
      </c>
      <c r="D15" s="27" t="s">
        <v>51</v>
      </c>
      <c r="E15" s="27" t="s">
        <v>51</v>
      </c>
      <c r="F15" s="27" t="s">
        <v>51</v>
      </c>
      <c r="G15" s="27" t="s">
        <v>51</v>
      </c>
      <c r="H15" s="27" t="s">
        <v>51</v>
      </c>
      <c r="I15" s="27" t="s">
        <v>51</v>
      </c>
      <c r="J15" s="27" t="s">
        <v>51</v>
      </c>
      <c r="K15" s="27" t="s">
        <v>51</v>
      </c>
      <c r="L15" s="27" t="s">
        <v>51</v>
      </c>
      <c r="M15" s="27" t="s">
        <v>51</v>
      </c>
      <c r="N15" s="27" t="s">
        <v>51</v>
      </c>
      <c r="O15" s="27" t="s">
        <v>51</v>
      </c>
      <c r="P15" s="27"/>
      <c r="Q15" s="27">
        <f t="shared" si="0"/>
        <v>0</v>
      </c>
      <c r="R15" s="68">
        <v>0</v>
      </c>
      <c r="S15" s="89">
        <f t="shared" si="1"/>
        <v>0</v>
      </c>
    </row>
    <row r="16" spans="1:19" s="12" customFormat="1" x14ac:dyDescent="0.3">
      <c r="A16" s="25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>
        <f t="shared" si="0"/>
        <v>0</v>
      </c>
      <c r="R16" s="68">
        <v>0</v>
      </c>
      <c r="S16" s="89">
        <f t="shared" si="1"/>
        <v>0</v>
      </c>
    </row>
    <row r="17" spans="1:19" s="12" customFormat="1" x14ac:dyDescent="0.3">
      <c r="A17" s="25"/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7"/>
      <c r="R17" s="69"/>
      <c r="S17" s="89"/>
    </row>
    <row r="18" spans="1:19" s="12" customFormat="1" ht="17.399999999999999" x14ac:dyDescent="0.3">
      <c r="A18" s="25"/>
      <c r="B18" s="22" t="s">
        <v>19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9"/>
      <c r="S18" s="89"/>
    </row>
    <row r="19" spans="1:19" s="12" customFormat="1" x14ac:dyDescent="0.3">
      <c r="A19" s="25"/>
      <c r="B19" s="26">
        <v>8520</v>
      </c>
      <c r="C19" s="26" t="s">
        <v>59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1057</v>
      </c>
      <c r="J19" s="27">
        <v>0</v>
      </c>
      <c r="K19" s="27">
        <v>1057</v>
      </c>
      <c r="L19" s="27">
        <v>0</v>
      </c>
      <c r="M19" s="27">
        <v>1057</v>
      </c>
      <c r="N19" s="27">
        <v>0</v>
      </c>
      <c r="O19" s="27">
        <v>1057</v>
      </c>
      <c r="P19" s="27"/>
      <c r="Q19" s="27">
        <f>SUM(D19:P19)</f>
        <v>4228</v>
      </c>
      <c r="R19" s="68">
        <v>4228</v>
      </c>
      <c r="S19" s="89">
        <f t="shared" si="1"/>
        <v>0</v>
      </c>
    </row>
    <row r="20" spans="1:19" s="12" customFormat="1" x14ac:dyDescent="0.3">
      <c r="A20" s="23"/>
      <c r="B20" s="26">
        <v>8550</v>
      </c>
      <c r="C20" s="26" t="s">
        <v>60</v>
      </c>
      <c r="D20" s="27">
        <v>0</v>
      </c>
      <c r="E20" s="27">
        <v>0</v>
      </c>
      <c r="F20" s="27">
        <v>0</v>
      </c>
      <c r="G20" s="27">
        <v>0</v>
      </c>
      <c r="H20" s="27">
        <v>344.79200000000003</v>
      </c>
      <c r="I20" s="27">
        <v>344.79200000000003</v>
      </c>
      <c r="J20" s="27">
        <v>344.79200000000003</v>
      </c>
      <c r="K20" s="27">
        <v>344.79200000000003</v>
      </c>
      <c r="L20" s="27">
        <v>344.79200000000003</v>
      </c>
      <c r="M20" s="27">
        <v>344.79200000000003</v>
      </c>
      <c r="N20" s="27">
        <v>344.79200000000003</v>
      </c>
      <c r="O20" s="27">
        <v>1034.376</v>
      </c>
      <c r="P20" s="27"/>
      <c r="Q20" s="27">
        <f t="shared" ref="Q20:Q34" si="2">SUM(D20:P20)</f>
        <v>3447.92</v>
      </c>
      <c r="R20" s="68">
        <v>3447.92</v>
      </c>
      <c r="S20" s="89">
        <f t="shared" si="1"/>
        <v>0</v>
      </c>
    </row>
    <row r="21" spans="1:19" s="12" customFormat="1" x14ac:dyDescent="0.3">
      <c r="A21" s="25"/>
      <c r="B21" s="26">
        <v>8560</v>
      </c>
      <c r="C21" s="26" t="s">
        <v>61</v>
      </c>
      <c r="D21" s="27">
        <v>0</v>
      </c>
      <c r="E21" s="27">
        <v>0</v>
      </c>
      <c r="F21" s="27">
        <v>0</v>
      </c>
      <c r="G21" s="27">
        <v>0</v>
      </c>
      <c r="H21" s="27">
        <v>7661</v>
      </c>
      <c r="I21" s="27">
        <v>0</v>
      </c>
      <c r="J21" s="27">
        <v>0</v>
      </c>
      <c r="K21" s="27">
        <v>7661</v>
      </c>
      <c r="L21" s="27">
        <v>0</v>
      </c>
      <c r="M21" s="27">
        <v>0</v>
      </c>
      <c r="N21" s="27">
        <v>7661</v>
      </c>
      <c r="O21" s="27">
        <v>7661</v>
      </c>
      <c r="P21" s="27"/>
      <c r="Q21" s="27">
        <f t="shared" si="2"/>
        <v>30644</v>
      </c>
      <c r="R21" s="68">
        <v>30644</v>
      </c>
      <c r="S21" s="89">
        <f t="shared" si="1"/>
        <v>0</v>
      </c>
    </row>
    <row r="22" spans="1:19" s="12" customFormat="1" x14ac:dyDescent="0.3">
      <c r="A22" s="25"/>
      <c r="B22" s="26">
        <v>8560</v>
      </c>
      <c r="C22" s="26" t="s">
        <v>62</v>
      </c>
      <c r="D22" s="27">
        <v>0</v>
      </c>
      <c r="E22" s="27">
        <v>0</v>
      </c>
      <c r="F22" s="27">
        <v>0</v>
      </c>
      <c r="G22" s="27">
        <v>0</v>
      </c>
      <c r="H22" s="27">
        <v>7943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4277</v>
      </c>
      <c r="P22" s="27"/>
      <c r="Q22" s="27">
        <f t="shared" si="2"/>
        <v>12220</v>
      </c>
      <c r="R22" s="68">
        <v>12220</v>
      </c>
      <c r="S22" s="89">
        <f t="shared" si="1"/>
        <v>0</v>
      </c>
    </row>
    <row r="23" spans="1:19" s="12" customFormat="1" x14ac:dyDescent="0.3">
      <c r="A23" s="25"/>
      <c r="B23" s="26">
        <v>8590</v>
      </c>
      <c r="C23" s="26" t="s">
        <v>63</v>
      </c>
      <c r="D23" s="27">
        <v>0</v>
      </c>
      <c r="E23" s="27">
        <v>0</v>
      </c>
      <c r="F23" s="27">
        <v>140892.5</v>
      </c>
      <c r="G23" s="27">
        <v>0</v>
      </c>
      <c r="H23" s="27">
        <v>0</v>
      </c>
      <c r="I23" s="27">
        <v>0</v>
      </c>
      <c r="J23" s="27">
        <v>140892.5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/>
      <c r="Q23" s="27">
        <f t="shared" si="2"/>
        <v>281785</v>
      </c>
      <c r="R23" s="68">
        <v>281785</v>
      </c>
      <c r="S23" s="89">
        <f t="shared" si="1"/>
        <v>0</v>
      </c>
    </row>
    <row r="24" spans="1:19" s="12" customFormat="1" x14ac:dyDescent="0.3">
      <c r="A24" s="25"/>
      <c r="B24" s="26">
        <v>8590</v>
      </c>
      <c r="C24" s="26" t="s">
        <v>64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>
        <f t="shared" si="2"/>
        <v>0</v>
      </c>
      <c r="R24" s="68">
        <v>0</v>
      </c>
      <c r="S24" s="89">
        <f t="shared" si="1"/>
        <v>0</v>
      </c>
    </row>
    <row r="25" spans="1:19" s="12" customFormat="1" x14ac:dyDescent="0.3">
      <c r="A25" s="25"/>
      <c r="B25" s="26">
        <v>8590</v>
      </c>
      <c r="C25" s="26" t="s">
        <v>65</v>
      </c>
      <c r="D25" s="27"/>
      <c r="E25" s="27"/>
      <c r="F25" s="27"/>
      <c r="G25" s="27"/>
      <c r="H25" s="27">
        <v>11597</v>
      </c>
      <c r="I25" s="27"/>
      <c r="J25" s="27"/>
      <c r="K25" s="27">
        <v>11597</v>
      </c>
      <c r="L25" s="27"/>
      <c r="M25" s="27"/>
      <c r="N25" s="27">
        <v>11596</v>
      </c>
      <c r="O25" s="27"/>
      <c r="P25" s="27"/>
      <c r="Q25" s="27">
        <f t="shared" si="2"/>
        <v>34790</v>
      </c>
      <c r="R25" s="68">
        <v>34790</v>
      </c>
      <c r="S25" s="89">
        <f t="shared" si="1"/>
        <v>0</v>
      </c>
    </row>
    <row r="26" spans="1:19" s="12" customFormat="1" x14ac:dyDescent="0.3">
      <c r="A26" s="25"/>
      <c r="B26" s="26">
        <v>8590</v>
      </c>
      <c r="C26" s="26" t="s">
        <v>66</v>
      </c>
      <c r="D26" s="27"/>
      <c r="E26" s="27"/>
      <c r="F26" s="27">
        <f t="shared" ref="F26:N26" si="3">148058/10</f>
        <v>14805.8</v>
      </c>
      <c r="G26" s="27">
        <f t="shared" si="3"/>
        <v>14805.8</v>
      </c>
      <c r="H26" s="27">
        <f t="shared" si="3"/>
        <v>14805.8</v>
      </c>
      <c r="I26" s="27">
        <f t="shared" si="3"/>
        <v>14805.8</v>
      </c>
      <c r="J26" s="27">
        <f t="shared" si="3"/>
        <v>14805.8</v>
      </c>
      <c r="K26" s="27">
        <f t="shared" si="3"/>
        <v>14805.8</v>
      </c>
      <c r="L26" s="27">
        <f t="shared" si="3"/>
        <v>14805.8</v>
      </c>
      <c r="M26" s="27">
        <f t="shared" si="3"/>
        <v>14805.8</v>
      </c>
      <c r="N26" s="27">
        <f t="shared" si="3"/>
        <v>14805.8</v>
      </c>
      <c r="O26" s="27">
        <v>14806</v>
      </c>
      <c r="P26" s="27"/>
      <c r="Q26" s="27">
        <f t="shared" si="2"/>
        <v>148058.20000000001</v>
      </c>
      <c r="R26" s="68">
        <v>148058.20000000001</v>
      </c>
      <c r="S26" s="89">
        <f t="shared" si="1"/>
        <v>0</v>
      </c>
    </row>
    <row r="27" spans="1:19" s="12" customFormat="1" x14ac:dyDescent="0.3">
      <c r="A27" s="25"/>
      <c r="B27" s="26">
        <v>8590</v>
      </c>
      <c r="C27" s="26" t="s">
        <v>67</v>
      </c>
      <c r="D27" s="27"/>
      <c r="E27" s="27"/>
      <c r="F27" s="27">
        <f t="shared" ref="F27:N27" si="4">55510/10</f>
        <v>5551</v>
      </c>
      <c r="G27" s="27">
        <f t="shared" si="4"/>
        <v>5551</v>
      </c>
      <c r="H27" s="27">
        <f t="shared" si="4"/>
        <v>5551</v>
      </c>
      <c r="I27" s="27">
        <f t="shared" si="4"/>
        <v>5551</v>
      </c>
      <c r="J27" s="27">
        <f t="shared" si="4"/>
        <v>5551</v>
      </c>
      <c r="K27" s="27">
        <f t="shared" si="4"/>
        <v>5551</v>
      </c>
      <c r="L27" s="27">
        <f t="shared" si="4"/>
        <v>5551</v>
      </c>
      <c r="M27" s="27">
        <f t="shared" si="4"/>
        <v>5551</v>
      </c>
      <c r="N27" s="27">
        <f t="shared" si="4"/>
        <v>5551</v>
      </c>
      <c r="O27" s="27">
        <f>55510/10</f>
        <v>5551</v>
      </c>
      <c r="P27" s="27"/>
      <c r="Q27" s="27">
        <f t="shared" si="2"/>
        <v>55510</v>
      </c>
      <c r="R27" s="68">
        <v>55510</v>
      </c>
      <c r="S27" s="89">
        <f t="shared" si="1"/>
        <v>0</v>
      </c>
    </row>
    <row r="28" spans="1:19" s="12" customFormat="1" x14ac:dyDescent="0.3">
      <c r="A28" s="25"/>
      <c r="B28" s="26">
        <v>8590</v>
      </c>
      <c r="C28" s="26" t="s">
        <v>68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>
        <f t="shared" si="2"/>
        <v>0</v>
      </c>
      <c r="R28" s="68">
        <v>0</v>
      </c>
      <c r="S28" s="89">
        <f t="shared" si="1"/>
        <v>0</v>
      </c>
    </row>
    <row r="29" spans="1:19" s="12" customFormat="1" x14ac:dyDescent="0.3">
      <c r="A29" s="25"/>
      <c r="B29" s="26">
        <v>0</v>
      </c>
      <c r="C29" s="26" t="s">
        <v>69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71023.600000000006</v>
      </c>
      <c r="K29" s="27">
        <v>0</v>
      </c>
      <c r="L29" s="27">
        <v>0</v>
      </c>
      <c r="M29" s="27">
        <v>71023.600000000006</v>
      </c>
      <c r="N29" s="27">
        <v>0</v>
      </c>
      <c r="O29" s="27">
        <v>35511.800000000003</v>
      </c>
      <c r="P29" s="27"/>
      <c r="Q29" s="27">
        <f t="shared" si="2"/>
        <v>177559</v>
      </c>
      <c r="R29" s="68">
        <v>177559</v>
      </c>
      <c r="S29" s="89">
        <f t="shared" si="1"/>
        <v>0</v>
      </c>
    </row>
    <row r="30" spans="1:19" s="12" customFormat="1" ht="17.399999999999999" x14ac:dyDescent="0.3">
      <c r="A30" s="6"/>
      <c r="B30" s="26">
        <v>8599</v>
      </c>
      <c r="C30" s="26" t="s">
        <v>70</v>
      </c>
      <c r="D30" s="27" t="s">
        <v>51</v>
      </c>
      <c r="E30" s="27" t="s">
        <v>51</v>
      </c>
      <c r="F30" s="27" t="s">
        <v>51</v>
      </c>
      <c r="G30" s="27" t="s">
        <v>51</v>
      </c>
      <c r="H30" s="27" t="s">
        <v>51</v>
      </c>
      <c r="I30" s="27" t="s">
        <v>51</v>
      </c>
      <c r="J30" s="27" t="s">
        <v>51</v>
      </c>
      <c r="K30" s="27" t="s">
        <v>51</v>
      </c>
      <c r="L30" s="27" t="s">
        <v>51</v>
      </c>
      <c r="M30" s="27" t="s">
        <v>51</v>
      </c>
      <c r="N30" s="27" t="s">
        <v>51</v>
      </c>
      <c r="O30" s="27" t="s">
        <v>51</v>
      </c>
      <c r="P30" s="27"/>
      <c r="Q30" s="27">
        <f t="shared" si="2"/>
        <v>0</v>
      </c>
      <c r="R30" s="68">
        <v>0</v>
      </c>
      <c r="S30" s="89">
        <f t="shared" si="1"/>
        <v>0</v>
      </c>
    </row>
    <row r="31" spans="1:19" s="12" customFormat="1" ht="17.399999999999999" x14ac:dyDescent="0.3">
      <c r="A31" s="6"/>
      <c r="B31" s="26"/>
      <c r="C31" s="26" t="s">
        <v>71</v>
      </c>
      <c r="D31" s="27"/>
      <c r="E31" s="27"/>
      <c r="F31" s="27"/>
      <c r="G31" s="27"/>
      <c r="H31" s="27"/>
      <c r="I31" s="27"/>
      <c r="J31" s="27">
        <v>20000</v>
      </c>
      <c r="K31" s="27"/>
      <c r="L31" s="27"/>
      <c r="M31" s="27">
        <v>20000</v>
      </c>
      <c r="N31" s="27"/>
      <c r="O31" s="27">
        <v>10000</v>
      </c>
      <c r="P31" s="27"/>
      <c r="Q31" s="27">
        <f t="shared" si="2"/>
        <v>50000</v>
      </c>
      <c r="R31" s="68">
        <v>50000</v>
      </c>
      <c r="S31" s="89">
        <f t="shared" si="1"/>
        <v>0</v>
      </c>
    </row>
    <row r="32" spans="1:19" s="12" customFormat="1" ht="17.399999999999999" x14ac:dyDescent="0.3">
      <c r="A32" s="6"/>
      <c r="B32" s="26">
        <v>8792</v>
      </c>
      <c r="C32" s="26" t="s">
        <v>72</v>
      </c>
      <c r="D32" s="27" t="s">
        <v>51</v>
      </c>
      <c r="E32" s="27" t="s">
        <v>51</v>
      </c>
      <c r="F32" s="27" t="s">
        <v>51</v>
      </c>
      <c r="G32" s="27" t="s">
        <v>51</v>
      </c>
      <c r="H32" s="27" t="s">
        <v>51</v>
      </c>
      <c r="I32" s="27" t="s">
        <v>51</v>
      </c>
      <c r="J32" s="27" t="s">
        <v>51</v>
      </c>
      <c r="K32" s="27" t="s">
        <v>51</v>
      </c>
      <c r="L32" s="27" t="s">
        <v>51</v>
      </c>
      <c r="M32" s="27" t="s">
        <v>51</v>
      </c>
      <c r="N32" s="27" t="s">
        <v>51</v>
      </c>
      <c r="O32" s="27" t="s">
        <v>51</v>
      </c>
      <c r="P32" s="27"/>
      <c r="Q32" s="27">
        <f t="shared" si="2"/>
        <v>0</v>
      </c>
      <c r="R32" s="68">
        <v>0</v>
      </c>
      <c r="S32" s="89">
        <f t="shared" si="1"/>
        <v>0</v>
      </c>
    </row>
    <row r="33" spans="1:19" s="12" customFormat="1" ht="17.399999999999999" x14ac:dyDescent="0.3">
      <c r="A33" s="6"/>
      <c r="B33" s="26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>
        <f t="shared" si="2"/>
        <v>0</v>
      </c>
      <c r="R33" s="68">
        <v>0</v>
      </c>
      <c r="S33" s="89">
        <f t="shared" si="1"/>
        <v>0</v>
      </c>
    </row>
    <row r="34" spans="1:19" s="12" customFormat="1" ht="17.399999999999999" x14ac:dyDescent="0.3">
      <c r="A34" s="6"/>
      <c r="B34" s="30"/>
      <c r="C34" s="31" t="s">
        <v>20</v>
      </c>
      <c r="D34" s="32">
        <f t="shared" ref="D34:N34" si="5">SUM(D12:D33)</f>
        <v>63693.350000000006</v>
      </c>
      <c r="E34" s="32">
        <f t="shared" si="5"/>
        <v>98435.75</v>
      </c>
      <c r="F34" s="32">
        <f t="shared" si="5"/>
        <v>441166.13</v>
      </c>
      <c r="G34" s="32">
        <f>SUM(G12:G33)</f>
        <v>181328.03</v>
      </c>
      <c r="H34" s="32">
        <f>SUM(H12:H33)</f>
        <v>208873.82199999999</v>
      </c>
      <c r="I34" s="32">
        <f>SUM(I12:I33)</f>
        <v>278513.82199999999</v>
      </c>
      <c r="J34" s="32">
        <f>SUM(J12:J33)</f>
        <v>413588.92200000002</v>
      </c>
      <c r="K34" s="32">
        <f t="shared" si="5"/>
        <v>201987.82199999999</v>
      </c>
      <c r="L34" s="32">
        <f t="shared" si="5"/>
        <v>312199.22200000001</v>
      </c>
      <c r="M34" s="32">
        <f t="shared" si="5"/>
        <v>267963.022</v>
      </c>
      <c r="N34" s="32">
        <f t="shared" si="5"/>
        <v>195139.42199999999</v>
      </c>
      <c r="O34" s="32">
        <f>SUM(O12:O33)</f>
        <v>371395.80599999998</v>
      </c>
      <c r="P34" s="32"/>
      <c r="Q34" s="27">
        <f t="shared" si="2"/>
        <v>3034285.1199999992</v>
      </c>
      <c r="R34" s="70"/>
      <c r="S34" s="89"/>
    </row>
    <row r="35" spans="1:19" s="12" customFormat="1" ht="17.399999999999999" x14ac:dyDescent="0.3">
      <c r="A35" s="6"/>
      <c r="B35" s="28"/>
      <c r="C35" s="2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71"/>
      <c r="S35" s="89"/>
    </row>
    <row r="36" spans="1:19" s="12" customFormat="1" ht="17.399999999999999" x14ac:dyDescent="0.3">
      <c r="B36" s="6" t="s">
        <v>21</v>
      </c>
      <c r="C36" s="2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71"/>
      <c r="S36" s="89"/>
    </row>
    <row r="37" spans="1:19" s="12" customFormat="1" ht="17.399999999999999" x14ac:dyDescent="0.3">
      <c r="A37" s="6"/>
      <c r="B37" s="26">
        <v>8181</v>
      </c>
      <c r="C37" s="26" t="s">
        <v>73</v>
      </c>
      <c r="D37" s="27" t="s">
        <v>51</v>
      </c>
      <c r="E37" s="27" t="s">
        <v>51</v>
      </c>
      <c r="F37" s="27" t="s">
        <v>51</v>
      </c>
      <c r="G37" s="27" t="s">
        <v>51</v>
      </c>
      <c r="H37" s="27">
        <v>2525</v>
      </c>
      <c r="I37" s="27">
        <v>2525</v>
      </c>
      <c r="J37" s="27">
        <v>2525</v>
      </c>
      <c r="K37" s="27">
        <v>2525</v>
      </c>
      <c r="L37" s="27">
        <v>2525</v>
      </c>
      <c r="M37" s="27">
        <v>2525</v>
      </c>
      <c r="N37" s="27">
        <v>2525</v>
      </c>
      <c r="O37" s="27">
        <v>5075</v>
      </c>
      <c r="P37" s="27"/>
      <c r="Q37" s="27">
        <f>SUM(D37:P37)</f>
        <v>22750</v>
      </c>
      <c r="R37" s="68">
        <v>22750</v>
      </c>
      <c r="S37" s="89">
        <f t="shared" si="1"/>
        <v>0</v>
      </c>
    </row>
    <row r="38" spans="1:19" s="12" customFormat="1" ht="17.399999999999999" x14ac:dyDescent="0.3">
      <c r="A38" s="6"/>
      <c r="B38" s="26">
        <v>8182</v>
      </c>
      <c r="C38" s="26" t="s">
        <v>74</v>
      </c>
      <c r="D38" s="27"/>
      <c r="E38" s="27"/>
      <c r="F38" s="27"/>
      <c r="G38" s="27"/>
      <c r="H38" s="27"/>
      <c r="I38" s="27"/>
      <c r="J38" s="27">
        <v>14269</v>
      </c>
      <c r="K38" s="27"/>
      <c r="L38" s="27"/>
      <c r="M38" s="27">
        <v>28538</v>
      </c>
      <c r="N38" s="27"/>
      <c r="O38" s="27">
        <v>14269</v>
      </c>
      <c r="P38" s="27"/>
      <c r="Q38" s="27">
        <f>SUM(D38:P38)</f>
        <v>57076</v>
      </c>
      <c r="R38" s="68">
        <v>57076</v>
      </c>
      <c r="S38" s="89">
        <f t="shared" si="1"/>
        <v>0</v>
      </c>
    </row>
    <row r="39" spans="1:19" s="12" customFormat="1" ht="17.399999999999999" x14ac:dyDescent="0.3">
      <c r="A39" s="6"/>
      <c r="B39" s="26">
        <v>8220</v>
      </c>
      <c r="C39" s="26" t="s">
        <v>75</v>
      </c>
      <c r="D39" s="27"/>
      <c r="E39" s="27"/>
      <c r="F39" s="27"/>
      <c r="G39" s="27"/>
      <c r="H39" s="27"/>
      <c r="I39" s="27"/>
      <c r="J39" s="27">
        <v>20859</v>
      </c>
      <c r="K39" s="27"/>
      <c r="L39" s="27"/>
      <c r="M39" s="27">
        <v>39287</v>
      </c>
      <c r="N39" s="27"/>
      <c r="O39" s="27">
        <v>20859</v>
      </c>
      <c r="P39" s="27"/>
      <c r="Q39" s="27">
        <f>SUM(D39:P39)</f>
        <v>81005</v>
      </c>
      <c r="R39" s="68">
        <v>81005</v>
      </c>
      <c r="S39" s="89">
        <f t="shared" si="1"/>
        <v>0</v>
      </c>
    </row>
    <row r="40" spans="1:19" s="12" customFormat="1" ht="17.399999999999999" x14ac:dyDescent="0.3">
      <c r="A40" s="6"/>
      <c r="B40" s="26">
        <v>8290</v>
      </c>
      <c r="C40" s="26" t="s">
        <v>76</v>
      </c>
      <c r="D40" s="27" t="s">
        <v>51</v>
      </c>
      <c r="E40" s="27" t="s">
        <v>51</v>
      </c>
      <c r="F40" s="27" t="s">
        <v>51</v>
      </c>
      <c r="G40" s="27" t="s">
        <v>51</v>
      </c>
      <c r="H40" s="27" t="s">
        <v>51</v>
      </c>
      <c r="I40" s="27" t="s">
        <v>51</v>
      </c>
      <c r="J40" s="27" t="s">
        <v>51</v>
      </c>
      <c r="K40" s="27" t="s">
        <v>51</v>
      </c>
      <c r="L40" s="27" t="s">
        <v>51</v>
      </c>
      <c r="M40" s="27" t="s">
        <v>51</v>
      </c>
      <c r="N40" s="27" t="s">
        <v>51</v>
      </c>
      <c r="O40" s="27" t="s">
        <v>51</v>
      </c>
      <c r="P40" s="27"/>
      <c r="Q40" s="27">
        <f t="shared" ref="Q40:Q50" si="6">SUM(D40:P40)</f>
        <v>0</v>
      </c>
      <c r="R40" s="68">
        <v>0</v>
      </c>
      <c r="S40" s="89">
        <f t="shared" si="1"/>
        <v>0</v>
      </c>
    </row>
    <row r="41" spans="1:19" s="12" customFormat="1" ht="17.399999999999999" x14ac:dyDescent="0.3">
      <c r="A41" s="6"/>
      <c r="B41" s="26">
        <v>8290</v>
      </c>
      <c r="C41" s="26" t="s">
        <v>77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>
        <f t="shared" si="6"/>
        <v>0</v>
      </c>
      <c r="R41" s="68">
        <v>0</v>
      </c>
      <c r="S41" s="89">
        <f t="shared" si="1"/>
        <v>0</v>
      </c>
    </row>
    <row r="42" spans="1:19" s="12" customFormat="1" ht="17.399999999999999" x14ac:dyDescent="0.3">
      <c r="A42" s="6"/>
      <c r="B42" s="26">
        <v>8290</v>
      </c>
      <c r="C42" s="26" t="s">
        <v>78</v>
      </c>
      <c r="D42" s="27"/>
      <c r="E42" s="27"/>
      <c r="F42" s="27"/>
      <c r="G42" s="27"/>
      <c r="H42" s="27"/>
      <c r="I42" s="27"/>
      <c r="J42" s="27">
        <v>65388</v>
      </c>
      <c r="K42" s="27"/>
      <c r="L42" s="27"/>
      <c r="M42" s="27">
        <v>85642</v>
      </c>
      <c r="N42" s="27"/>
      <c r="O42" s="27">
        <v>65388</v>
      </c>
      <c r="P42" s="27"/>
      <c r="Q42" s="27">
        <f t="shared" si="6"/>
        <v>216418</v>
      </c>
      <c r="R42" s="68">
        <v>216418</v>
      </c>
      <c r="S42" s="89">
        <f t="shared" si="1"/>
        <v>0</v>
      </c>
    </row>
    <row r="43" spans="1:19" s="12" customFormat="1" ht="17.399999999999999" x14ac:dyDescent="0.3">
      <c r="A43" s="6"/>
      <c r="B43" s="26">
        <v>8290</v>
      </c>
      <c r="C43" s="26" t="s">
        <v>79</v>
      </c>
      <c r="D43" s="27"/>
      <c r="E43" s="27"/>
      <c r="F43" s="27"/>
      <c r="G43" s="27"/>
      <c r="H43" s="27"/>
      <c r="I43" s="27"/>
      <c r="J43" s="27">
        <v>79938</v>
      </c>
      <c r="K43" s="27"/>
      <c r="L43" s="27"/>
      <c r="M43" s="27">
        <v>159876</v>
      </c>
      <c r="N43" s="27"/>
      <c r="O43" s="27">
        <v>79938</v>
      </c>
      <c r="P43" s="27"/>
      <c r="Q43" s="27">
        <f t="shared" si="6"/>
        <v>319752</v>
      </c>
      <c r="R43" s="68">
        <v>319752</v>
      </c>
      <c r="S43" s="89">
        <f t="shared" si="1"/>
        <v>0</v>
      </c>
    </row>
    <row r="44" spans="1:19" s="12" customFormat="1" ht="17.399999999999999" x14ac:dyDescent="0.3">
      <c r="A44" s="6"/>
      <c r="B44" s="26">
        <v>8291</v>
      </c>
      <c r="C44" s="26" t="s">
        <v>80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21870</v>
      </c>
      <c r="K44" s="27">
        <v>0</v>
      </c>
      <c r="L44" s="27">
        <v>0</v>
      </c>
      <c r="M44" s="27">
        <v>43740</v>
      </c>
      <c r="N44" s="27">
        <v>0</v>
      </c>
      <c r="O44" s="27">
        <v>21870</v>
      </c>
      <c r="P44" s="27"/>
      <c r="Q44" s="27">
        <f t="shared" si="6"/>
        <v>87480</v>
      </c>
      <c r="R44" s="68">
        <v>87480</v>
      </c>
      <c r="S44" s="89">
        <f t="shared" si="1"/>
        <v>0</v>
      </c>
    </row>
    <row r="45" spans="1:19" s="12" customFormat="1" ht="17.399999999999999" x14ac:dyDescent="0.3">
      <c r="A45" s="6"/>
      <c r="B45" s="26">
        <v>8292</v>
      </c>
      <c r="C45" s="26" t="s">
        <v>81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2831.75</v>
      </c>
      <c r="K45" s="27">
        <v>0</v>
      </c>
      <c r="L45" s="27">
        <v>0</v>
      </c>
      <c r="M45" s="27">
        <v>5663.5</v>
      </c>
      <c r="N45" s="27">
        <v>0</v>
      </c>
      <c r="O45" s="27">
        <v>2831.75</v>
      </c>
      <c r="P45" s="27"/>
      <c r="Q45" s="27">
        <f t="shared" si="6"/>
        <v>11327</v>
      </c>
      <c r="R45" s="68">
        <v>11327</v>
      </c>
      <c r="S45" s="89">
        <f t="shared" si="1"/>
        <v>0</v>
      </c>
    </row>
    <row r="46" spans="1:19" s="12" customFormat="1" ht="17.399999999999999" x14ac:dyDescent="0.3">
      <c r="A46" s="6"/>
      <c r="B46" s="26">
        <v>8293</v>
      </c>
      <c r="C46" s="26" t="s">
        <v>82</v>
      </c>
      <c r="D46" s="27" t="s">
        <v>51</v>
      </c>
      <c r="E46" s="27" t="s">
        <v>51</v>
      </c>
      <c r="F46" s="27" t="s">
        <v>51</v>
      </c>
      <c r="G46" s="27" t="s">
        <v>51</v>
      </c>
      <c r="H46" s="27" t="s">
        <v>51</v>
      </c>
      <c r="I46" s="27" t="s">
        <v>51</v>
      </c>
      <c r="J46" s="27">
        <v>3654.75</v>
      </c>
      <c r="K46" s="27" t="s">
        <v>51</v>
      </c>
      <c r="L46" s="27" t="s">
        <v>51</v>
      </c>
      <c r="M46" s="27">
        <v>7309.5</v>
      </c>
      <c r="N46" s="27" t="s">
        <v>51</v>
      </c>
      <c r="O46" s="27">
        <v>3654.75</v>
      </c>
      <c r="P46" s="27"/>
      <c r="Q46" s="27">
        <f t="shared" si="6"/>
        <v>14619</v>
      </c>
      <c r="R46" s="68">
        <v>14619</v>
      </c>
      <c r="S46" s="89">
        <f t="shared" si="1"/>
        <v>0</v>
      </c>
    </row>
    <row r="47" spans="1:19" s="12" customFormat="1" ht="17.399999999999999" x14ac:dyDescent="0.3">
      <c r="A47" s="6"/>
      <c r="B47" s="26">
        <v>8294</v>
      </c>
      <c r="C47" s="26" t="s">
        <v>83</v>
      </c>
      <c r="D47" s="27" t="s">
        <v>51</v>
      </c>
      <c r="E47" s="27" t="s">
        <v>51</v>
      </c>
      <c r="F47" s="27" t="s">
        <v>51</v>
      </c>
      <c r="G47" s="27" t="s">
        <v>51</v>
      </c>
      <c r="H47" s="27" t="s">
        <v>51</v>
      </c>
      <c r="I47" s="27" t="s">
        <v>51</v>
      </c>
      <c r="J47" s="27">
        <v>2500</v>
      </c>
      <c r="K47" s="27" t="s">
        <v>51</v>
      </c>
      <c r="L47" s="27" t="s">
        <v>51</v>
      </c>
      <c r="M47" s="27">
        <v>5000</v>
      </c>
      <c r="N47" s="27" t="s">
        <v>51</v>
      </c>
      <c r="O47" s="27">
        <v>2500</v>
      </c>
      <c r="P47" s="27"/>
      <c r="Q47" s="27">
        <f t="shared" si="6"/>
        <v>10000</v>
      </c>
      <c r="R47" s="68">
        <v>10000</v>
      </c>
      <c r="S47" s="89">
        <f t="shared" si="1"/>
        <v>0</v>
      </c>
    </row>
    <row r="48" spans="1:19" s="12" customFormat="1" ht="17.399999999999999" x14ac:dyDescent="0.3">
      <c r="A48" s="6"/>
      <c r="B48" s="26">
        <v>8295</v>
      </c>
      <c r="C48" s="26" t="s">
        <v>84</v>
      </c>
      <c r="D48" s="27" t="s">
        <v>51</v>
      </c>
      <c r="E48" s="27" t="s">
        <v>51</v>
      </c>
      <c r="F48" s="27" t="s">
        <v>51</v>
      </c>
      <c r="G48" s="27" t="s">
        <v>51</v>
      </c>
      <c r="H48" s="27" t="s">
        <v>51</v>
      </c>
      <c r="I48" s="27" t="s">
        <v>51</v>
      </c>
      <c r="J48" s="27" t="s">
        <v>51</v>
      </c>
      <c r="K48" s="27" t="s">
        <v>51</v>
      </c>
      <c r="L48" s="27" t="s">
        <v>51</v>
      </c>
      <c r="M48" s="27" t="s">
        <v>51</v>
      </c>
      <c r="N48" s="27" t="s">
        <v>51</v>
      </c>
      <c r="O48" s="27" t="s">
        <v>51</v>
      </c>
      <c r="P48" s="27"/>
      <c r="Q48" s="27">
        <f t="shared" si="6"/>
        <v>0</v>
      </c>
      <c r="R48" s="68">
        <v>0</v>
      </c>
      <c r="S48" s="89">
        <f t="shared" si="1"/>
        <v>0</v>
      </c>
    </row>
    <row r="49" spans="1:19" s="12" customFormat="1" ht="17.399999999999999" x14ac:dyDescent="0.3">
      <c r="A49" s="6"/>
      <c r="B49" s="26">
        <v>8299</v>
      </c>
      <c r="C49" s="26" t="s">
        <v>85</v>
      </c>
      <c r="D49" s="27" t="s">
        <v>51</v>
      </c>
      <c r="E49" s="27" t="s">
        <v>51</v>
      </c>
      <c r="F49" s="27" t="s">
        <v>51</v>
      </c>
      <c r="G49" s="27" t="s">
        <v>51</v>
      </c>
      <c r="H49" s="27" t="s">
        <v>51</v>
      </c>
      <c r="I49" s="27" t="s">
        <v>51</v>
      </c>
      <c r="J49" s="27" t="s">
        <v>51</v>
      </c>
      <c r="K49" s="27" t="s">
        <v>51</v>
      </c>
      <c r="L49" s="27" t="s">
        <v>51</v>
      </c>
      <c r="M49" s="27" t="s">
        <v>51</v>
      </c>
      <c r="N49" s="27" t="s">
        <v>51</v>
      </c>
      <c r="O49" s="27" t="s">
        <v>51</v>
      </c>
      <c r="P49" s="27"/>
      <c r="Q49" s="27">
        <f t="shared" si="6"/>
        <v>0</v>
      </c>
      <c r="R49" s="68">
        <v>0</v>
      </c>
      <c r="S49" s="89">
        <f t="shared" si="1"/>
        <v>0</v>
      </c>
    </row>
    <row r="50" spans="1:19" s="12" customFormat="1" ht="17.399999999999999" x14ac:dyDescent="0.3">
      <c r="A50" s="6"/>
      <c r="B50" s="30"/>
      <c r="C50" s="31" t="s">
        <v>22</v>
      </c>
      <c r="D50" s="32">
        <f t="shared" ref="D50:O50" si="7">SUM(D37:D49)</f>
        <v>0</v>
      </c>
      <c r="E50" s="32">
        <f t="shared" si="7"/>
        <v>0</v>
      </c>
      <c r="F50" s="32">
        <f t="shared" si="7"/>
        <v>0</v>
      </c>
      <c r="G50" s="32">
        <f t="shared" si="7"/>
        <v>0</v>
      </c>
      <c r="H50" s="32">
        <f t="shared" si="7"/>
        <v>2525</v>
      </c>
      <c r="I50" s="32">
        <f t="shared" si="7"/>
        <v>2525</v>
      </c>
      <c r="J50" s="32">
        <f t="shared" si="7"/>
        <v>213835.5</v>
      </c>
      <c r="K50" s="32">
        <f t="shared" si="7"/>
        <v>2525</v>
      </c>
      <c r="L50" s="32">
        <f t="shared" si="7"/>
        <v>2525</v>
      </c>
      <c r="M50" s="32">
        <f t="shared" si="7"/>
        <v>377581</v>
      </c>
      <c r="N50" s="32">
        <f t="shared" si="7"/>
        <v>2525</v>
      </c>
      <c r="O50" s="32">
        <f t="shared" si="7"/>
        <v>216385.5</v>
      </c>
      <c r="P50" s="32"/>
      <c r="Q50" s="27">
        <f t="shared" si="6"/>
        <v>820427</v>
      </c>
      <c r="R50" s="70"/>
      <c r="S50" s="89"/>
    </row>
    <row r="51" spans="1:19" s="12" customFormat="1" ht="17.399999999999999" x14ac:dyDescent="0.3">
      <c r="A51" s="6"/>
      <c r="B51" s="28"/>
      <c r="C51" s="2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71"/>
      <c r="S51" s="89"/>
    </row>
    <row r="52" spans="1:19" s="12" customFormat="1" ht="17.399999999999999" x14ac:dyDescent="0.3">
      <c r="B52" s="6" t="s">
        <v>23</v>
      </c>
      <c r="C52" s="2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71"/>
      <c r="S52" s="89"/>
    </row>
    <row r="53" spans="1:19" s="12" customFormat="1" ht="17.399999999999999" x14ac:dyDescent="0.3">
      <c r="A53" s="6"/>
      <c r="B53" s="26">
        <v>8660</v>
      </c>
      <c r="C53" s="26" t="s">
        <v>86</v>
      </c>
      <c r="D53" s="27">
        <v>83</v>
      </c>
      <c r="E53" s="27">
        <v>83</v>
      </c>
      <c r="F53" s="27">
        <v>83</v>
      </c>
      <c r="G53" s="27">
        <v>83</v>
      </c>
      <c r="H53" s="27">
        <v>83</v>
      </c>
      <c r="I53" s="27">
        <v>83</v>
      </c>
      <c r="J53" s="27">
        <v>83</v>
      </c>
      <c r="K53" s="27">
        <v>83</v>
      </c>
      <c r="L53" s="27">
        <v>84</v>
      </c>
      <c r="M53" s="27">
        <v>84</v>
      </c>
      <c r="N53" s="27">
        <v>84</v>
      </c>
      <c r="O53" s="27">
        <v>84</v>
      </c>
      <c r="P53" s="27"/>
      <c r="Q53" s="27">
        <f>SUM(D53:P53)</f>
        <v>1000</v>
      </c>
      <c r="R53" s="68">
        <v>1000</v>
      </c>
      <c r="S53" s="89">
        <f t="shared" si="1"/>
        <v>0</v>
      </c>
    </row>
    <row r="54" spans="1:19" s="12" customFormat="1" ht="17.399999999999999" x14ac:dyDescent="0.3">
      <c r="A54" s="6"/>
      <c r="B54" s="26">
        <v>8682</v>
      </c>
      <c r="C54" s="26" t="s">
        <v>87</v>
      </c>
      <c r="D54" s="27">
        <v>0</v>
      </c>
      <c r="E54" s="27">
        <v>0</v>
      </c>
      <c r="F54" s="27">
        <v>9084.6</v>
      </c>
      <c r="G54" s="27">
        <v>9084.6</v>
      </c>
      <c r="H54" s="27">
        <v>9084.6</v>
      </c>
      <c r="I54" s="27">
        <v>9084.6</v>
      </c>
      <c r="J54" s="27">
        <v>9084.6</v>
      </c>
      <c r="K54" s="27">
        <v>9084.6</v>
      </c>
      <c r="L54" s="27">
        <v>9084.6</v>
      </c>
      <c r="M54" s="27">
        <v>9084.6</v>
      </c>
      <c r="N54" s="27">
        <v>9084.6</v>
      </c>
      <c r="O54" s="27">
        <v>9084.6</v>
      </c>
      <c r="P54" s="27"/>
      <c r="Q54" s="27">
        <f t="shared" ref="Q54:Q67" si="8">SUM(D54:P54)</f>
        <v>90846.000000000015</v>
      </c>
      <c r="R54" s="68">
        <v>90846.000000000015</v>
      </c>
      <c r="S54" s="89">
        <f t="shared" si="1"/>
        <v>0</v>
      </c>
    </row>
    <row r="55" spans="1:19" s="12" customFormat="1" ht="17.399999999999999" x14ac:dyDescent="0.3">
      <c r="A55" s="6"/>
      <c r="B55" s="26">
        <v>8684</v>
      </c>
      <c r="C55" s="26" t="s">
        <v>88</v>
      </c>
      <c r="D55" s="27" t="s">
        <v>51</v>
      </c>
      <c r="E55" s="27" t="s">
        <v>51</v>
      </c>
      <c r="F55" s="27" t="s">
        <v>51</v>
      </c>
      <c r="G55" s="27" t="s">
        <v>51</v>
      </c>
      <c r="H55" s="27" t="s">
        <v>51</v>
      </c>
      <c r="I55" s="27" t="s">
        <v>51</v>
      </c>
      <c r="J55" s="27" t="s">
        <v>51</v>
      </c>
      <c r="K55" s="27" t="s">
        <v>51</v>
      </c>
      <c r="L55" s="27" t="s">
        <v>51</v>
      </c>
      <c r="M55" s="27" t="s">
        <v>51</v>
      </c>
      <c r="N55" s="27" t="s">
        <v>51</v>
      </c>
      <c r="O55" s="27" t="s">
        <v>51</v>
      </c>
      <c r="P55" s="27"/>
      <c r="Q55" s="27">
        <f t="shared" si="8"/>
        <v>0</v>
      </c>
      <c r="R55" s="68">
        <v>0</v>
      </c>
      <c r="S55" s="89">
        <f t="shared" si="1"/>
        <v>0</v>
      </c>
    </row>
    <row r="56" spans="1:19" s="12" customFormat="1" x14ac:dyDescent="0.3">
      <c r="A56" s="23"/>
      <c r="B56" s="26">
        <v>8685</v>
      </c>
      <c r="C56" s="26" t="s">
        <v>89</v>
      </c>
      <c r="D56" s="27">
        <v>0</v>
      </c>
      <c r="E56" s="27">
        <v>0</v>
      </c>
      <c r="F56" s="27">
        <v>1000</v>
      </c>
      <c r="G56" s="27">
        <v>1000</v>
      </c>
      <c r="H56" s="27">
        <v>1000</v>
      </c>
      <c r="I56" s="27">
        <v>1000</v>
      </c>
      <c r="J56" s="27">
        <v>1000</v>
      </c>
      <c r="K56" s="27">
        <v>1000</v>
      </c>
      <c r="L56" s="27">
        <v>1000</v>
      </c>
      <c r="M56" s="27">
        <v>1000</v>
      </c>
      <c r="N56" s="27">
        <v>1000</v>
      </c>
      <c r="O56" s="27">
        <v>1000</v>
      </c>
      <c r="P56" s="27"/>
      <c r="Q56" s="27">
        <f t="shared" si="8"/>
        <v>10000</v>
      </c>
      <c r="R56" s="68">
        <v>10000</v>
      </c>
      <c r="S56" s="89">
        <f t="shared" si="1"/>
        <v>0</v>
      </c>
    </row>
    <row r="57" spans="1:19" s="12" customFormat="1" x14ac:dyDescent="0.3">
      <c r="A57" s="25"/>
      <c r="B57" s="26">
        <v>8686</v>
      </c>
      <c r="C57" s="26" t="s">
        <v>90</v>
      </c>
      <c r="D57" s="27" t="s">
        <v>51</v>
      </c>
      <c r="E57" s="27" t="s">
        <v>51</v>
      </c>
      <c r="F57" s="27" t="s">
        <v>51</v>
      </c>
      <c r="G57" s="27" t="s">
        <v>51</v>
      </c>
      <c r="H57" s="27" t="s">
        <v>51</v>
      </c>
      <c r="I57" s="27" t="s">
        <v>51</v>
      </c>
      <c r="J57" s="27" t="s">
        <v>51</v>
      </c>
      <c r="K57" s="27" t="s">
        <v>51</v>
      </c>
      <c r="L57" s="27" t="s">
        <v>51</v>
      </c>
      <c r="M57" s="27" t="s">
        <v>51</v>
      </c>
      <c r="N57" s="27" t="s">
        <v>51</v>
      </c>
      <c r="O57" s="27" t="s">
        <v>51</v>
      </c>
      <c r="P57" s="27"/>
      <c r="Q57" s="27">
        <f t="shared" si="8"/>
        <v>0</v>
      </c>
      <c r="R57" s="68">
        <v>0</v>
      </c>
      <c r="S57" s="89">
        <f t="shared" si="1"/>
        <v>0</v>
      </c>
    </row>
    <row r="58" spans="1:19" s="12" customFormat="1" ht="17.399999999999999" x14ac:dyDescent="0.3">
      <c r="A58" s="6"/>
      <c r="B58" s="26">
        <v>8687</v>
      </c>
      <c r="C58" s="26" t="s">
        <v>91</v>
      </c>
      <c r="D58" s="27" t="s">
        <v>51</v>
      </c>
      <c r="E58" s="27" t="s">
        <v>51</v>
      </c>
      <c r="F58" s="27" t="s">
        <v>51</v>
      </c>
      <c r="G58" s="27" t="s">
        <v>51</v>
      </c>
      <c r="H58" s="27" t="s">
        <v>51</v>
      </c>
      <c r="I58" s="27" t="s">
        <v>51</v>
      </c>
      <c r="J58" s="27" t="s">
        <v>51</v>
      </c>
      <c r="K58" s="27" t="s">
        <v>51</v>
      </c>
      <c r="L58" s="27" t="s">
        <v>51</v>
      </c>
      <c r="M58" s="27" t="s">
        <v>51</v>
      </c>
      <c r="N58" s="27" t="s">
        <v>51</v>
      </c>
      <c r="O58" s="27" t="s">
        <v>51</v>
      </c>
      <c r="P58" s="27"/>
      <c r="Q58" s="27">
        <f t="shared" si="8"/>
        <v>0</v>
      </c>
      <c r="R58" s="68">
        <v>0</v>
      </c>
      <c r="S58" s="89">
        <f t="shared" si="1"/>
        <v>0</v>
      </c>
    </row>
    <row r="59" spans="1:19" s="12" customFormat="1" ht="17.399999999999999" x14ac:dyDescent="0.3">
      <c r="A59" s="6"/>
      <c r="B59" s="26">
        <v>8688</v>
      </c>
      <c r="C59" s="26" t="s">
        <v>92</v>
      </c>
      <c r="D59" s="27" t="s">
        <v>51</v>
      </c>
      <c r="E59" s="27" t="s">
        <v>51</v>
      </c>
      <c r="F59" s="27" t="s">
        <v>51</v>
      </c>
      <c r="G59" s="27" t="s">
        <v>51</v>
      </c>
      <c r="H59" s="27" t="s">
        <v>51</v>
      </c>
      <c r="I59" s="27" t="s">
        <v>51</v>
      </c>
      <c r="J59" s="27" t="s">
        <v>51</v>
      </c>
      <c r="K59" s="27" t="s">
        <v>51</v>
      </c>
      <c r="L59" s="27" t="s">
        <v>51</v>
      </c>
      <c r="M59" s="27" t="s">
        <v>51</v>
      </c>
      <c r="N59" s="27" t="s">
        <v>51</v>
      </c>
      <c r="O59" s="27" t="s">
        <v>51</v>
      </c>
      <c r="P59" s="27"/>
      <c r="Q59" s="27">
        <f t="shared" si="8"/>
        <v>0</v>
      </c>
      <c r="R59" s="68">
        <v>0</v>
      </c>
      <c r="S59" s="89">
        <f t="shared" si="1"/>
        <v>0</v>
      </c>
    </row>
    <row r="60" spans="1:19" s="12" customFormat="1" ht="17.399999999999999" x14ac:dyDescent="0.3">
      <c r="A60" s="6"/>
      <c r="B60" s="26">
        <v>8699</v>
      </c>
      <c r="C60" s="26" t="s">
        <v>93</v>
      </c>
      <c r="D60" s="27">
        <v>0</v>
      </c>
      <c r="E60" s="27">
        <v>0</v>
      </c>
      <c r="F60" s="27">
        <v>4239.2</v>
      </c>
      <c r="G60" s="27">
        <v>4239.2</v>
      </c>
      <c r="H60" s="27">
        <v>4239.2</v>
      </c>
      <c r="I60" s="27">
        <v>4239.2</v>
      </c>
      <c r="J60" s="27">
        <v>4239.2</v>
      </c>
      <c r="K60" s="27">
        <v>4239.2</v>
      </c>
      <c r="L60" s="27">
        <v>4239.2</v>
      </c>
      <c r="M60" s="27">
        <v>4239.2</v>
      </c>
      <c r="N60" s="27">
        <v>4239.2</v>
      </c>
      <c r="O60" s="27">
        <v>4239.2</v>
      </c>
      <c r="P60" s="27"/>
      <c r="Q60" s="27">
        <f t="shared" si="8"/>
        <v>42391.999999999993</v>
      </c>
      <c r="R60" s="68">
        <v>42391.999999999993</v>
      </c>
      <c r="S60" s="89">
        <f t="shared" si="1"/>
        <v>0</v>
      </c>
    </row>
    <row r="61" spans="1:19" s="12" customFormat="1" ht="17.399999999999999" x14ac:dyDescent="0.3">
      <c r="A61" s="6"/>
      <c r="B61" s="26">
        <v>8699</v>
      </c>
      <c r="C61" s="26" t="s">
        <v>94</v>
      </c>
      <c r="D61" s="27">
        <v>0</v>
      </c>
      <c r="E61" s="27"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>
        <v>35683</v>
      </c>
      <c r="P61" s="27"/>
      <c r="Q61" s="27">
        <f t="shared" si="8"/>
        <v>35683</v>
      </c>
      <c r="R61" s="68">
        <v>35683</v>
      </c>
      <c r="S61" s="89">
        <f t="shared" si="1"/>
        <v>0</v>
      </c>
    </row>
    <row r="62" spans="1:19" s="12" customFormat="1" ht="17.399999999999999" x14ac:dyDescent="0.3">
      <c r="A62" s="6"/>
      <c r="B62" s="26">
        <v>8792</v>
      </c>
      <c r="C62" s="26" t="s">
        <v>95</v>
      </c>
      <c r="D62" s="27">
        <v>0</v>
      </c>
      <c r="E62" s="27">
        <v>0</v>
      </c>
      <c r="F62" s="27">
        <v>19410.3</v>
      </c>
      <c r="G62" s="27">
        <v>19410.3</v>
      </c>
      <c r="H62" s="27">
        <v>19410.3</v>
      </c>
      <c r="I62" s="27">
        <v>19410.3</v>
      </c>
      <c r="J62" s="27">
        <v>19410.3</v>
      </c>
      <c r="K62" s="27">
        <v>19410.3</v>
      </c>
      <c r="L62" s="27">
        <v>19410.3</v>
      </c>
      <c r="M62" s="27">
        <v>19410.3</v>
      </c>
      <c r="N62" s="27">
        <v>19410.3</v>
      </c>
      <c r="O62" s="27">
        <v>19410.3</v>
      </c>
      <c r="P62" s="27"/>
      <c r="Q62" s="27">
        <f t="shared" si="8"/>
        <v>194102.99999999997</v>
      </c>
      <c r="R62" s="68">
        <v>194103</v>
      </c>
      <c r="S62" s="89">
        <f t="shared" si="1"/>
        <v>0</v>
      </c>
    </row>
    <row r="63" spans="1:19" s="12" customFormat="1" ht="17.399999999999999" x14ac:dyDescent="0.3">
      <c r="A63" s="6"/>
      <c r="B63" s="26">
        <v>8982</v>
      </c>
      <c r="C63" s="26" t="s">
        <v>96</v>
      </c>
      <c r="D63" s="27" t="s">
        <v>51</v>
      </c>
      <c r="E63" s="27" t="s">
        <v>51</v>
      </c>
      <c r="F63" s="27" t="s">
        <v>51</v>
      </c>
      <c r="G63" s="27" t="s">
        <v>51</v>
      </c>
      <c r="H63" s="27" t="s">
        <v>51</v>
      </c>
      <c r="I63" s="27" t="s">
        <v>51</v>
      </c>
      <c r="J63" s="27" t="s">
        <v>51</v>
      </c>
      <c r="K63" s="27" t="s">
        <v>51</v>
      </c>
      <c r="L63" s="27" t="s">
        <v>51</v>
      </c>
      <c r="M63" s="27" t="s">
        <v>51</v>
      </c>
      <c r="N63" s="27" t="s">
        <v>51</v>
      </c>
      <c r="O63" s="27" t="s">
        <v>51</v>
      </c>
      <c r="P63" s="27"/>
      <c r="Q63" s="27">
        <f t="shared" si="8"/>
        <v>0</v>
      </c>
      <c r="R63" s="68">
        <v>0</v>
      </c>
      <c r="S63" s="89">
        <f t="shared" si="1"/>
        <v>0</v>
      </c>
    </row>
    <row r="64" spans="1:19" s="12" customFormat="1" ht="17.399999999999999" x14ac:dyDescent="0.3">
      <c r="A64" s="6"/>
      <c r="B64" s="26"/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>
        <f t="shared" si="8"/>
        <v>0</v>
      </c>
      <c r="R64" s="68">
        <v>0</v>
      </c>
      <c r="S64" s="89">
        <f t="shared" si="1"/>
        <v>0</v>
      </c>
    </row>
    <row r="65" spans="1:20" s="12" customFormat="1" ht="17.399999999999999" x14ac:dyDescent="0.3">
      <c r="A65" s="6"/>
      <c r="B65" s="26"/>
      <c r="C65" s="26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>
        <f t="shared" si="8"/>
        <v>0</v>
      </c>
      <c r="R65" s="68">
        <v>0</v>
      </c>
      <c r="S65" s="89">
        <f t="shared" si="1"/>
        <v>0</v>
      </c>
    </row>
    <row r="66" spans="1:20" s="12" customFormat="1" ht="17.399999999999999" x14ac:dyDescent="0.3">
      <c r="A66" s="6"/>
      <c r="B66" s="28"/>
      <c r="C66" s="31" t="s">
        <v>24</v>
      </c>
      <c r="D66" s="34">
        <f t="shared" ref="D66:O66" si="9">SUM(D53:D65)</f>
        <v>83</v>
      </c>
      <c r="E66" s="34">
        <f t="shared" si="9"/>
        <v>83</v>
      </c>
      <c r="F66" s="34">
        <f t="shared" si="9"/>
        <v>33817.1</v>
      </c>
      <c r="G66" s="34">
        <f>SUM(G53:G65)</f>
        <v>33817.1</v>
      </c>
      <c r="H66" s="34">
        <f t="shared" si="9"/>
        <v>33817.1</v>
      </c>
      <c r="I66" s="34">
        <f t="shared" si="9"/>
        <v>33817.1</v>
      </c>
      <c r="J66" s="34">
        <f t="shared" si="9"/>
        <v>33817.1</v>
      </c>
      <c r="K66" s="34">
        <f t="shared" si="9"/>
        <v>33817.1</v>
      </c>
      <c r="L66" s="34">
        <f t="shared" si="9"/>
        <v>33818.1</v>
      </c>
      <c r="M66" s="34">
        <f t="shared" si="9"/>
        <v>33818.1</v>
      </c>
      <c r="N66" s="34">
        <f t="shared" si="9"/>
        <v>33818.1</v>
      </c>
      <c r="O66" s="34">
        <f t="shared" si="9"/>
        <v>69501.100000000006</v>
      </c>
      <c r="P66" s="34"/>
      <c r="Q66" s="27">
        <f t="shared" si="8"/>
        <v>374024</v>
      </c>
      <c r="R66" s="72"/>
      <c r="S66" s="89"/>
    </row>
    <row r="67" spans="1:20" s="12" customFormat="1" ht="17.399999999999999" x14ac:dyDescent="0.3">
      <c r="A67" s="80" t="s">
        <v>54</v>
      </c>
      <c r="B67" s="81"/>
      <c r="C67" s="82"/>
      <c r="D67" s="83">
        <f t="shared" ref="D67:O67" si="10">SUM(D66,D50,D34)</f>
        <v>63776.350000000006</v>
      </c>
      <c r="E67" s="83">
        <f t="shared" si="10"/>
        <v>98518.75</v>
      </c>
      <c r="F67" s="83">
        <f t="shared" si="10"/>
        <v>474983.23</v>
      </c>
      <c r="G67" s="83">
        <f>SUM(G66,G50,G34)</f>
        <v>215145.13</v>
      </c>
      <c r="H67" s="83">
        <f t="shared" si="10"/>
        <v>245215.92199999999</v>
      </c>
      <c r="I67" s="83">
        <f t="shared" si="10"/>
        <v>314855.92199999996</v>
      </c>
      <c r="J67" s="83">
        <f t="shared" si="10"/>
        <v>661241.522</v>
      </c>
      <c r="K67" s="83">
        <f t="shared" si="10"/>
        <v>238329.92199999999</v>
      </c>
      <c r="L67" s="83">
        <f t="shared" si="10"/>
        <v>348542.32199999999</v>
      </c>
      <c r="M67" s="83">
        <f t="shared" si="10"/>
        <v>679362.12199999997</v>
      </c>
      <c r="N67" s="83">
        <f t="shared" si="10"/>
        <v>231482.522</v>
      </c>
      <c r="O67" s="83">
        <f t="shared" si="10"/>
        <v>657282.40599999996</v>
      </c>
      <c r="P67" s="83"/>
      <c r="Q67" s="84">
        <f t="shared" si="8"/>
        <v>4228736.1199999992</v>
      </c>
      <c r="R67" s="85"/>
      <c r="S67" s="90"/>
    </row>
    <row r="68" spans="1:20" s="12" customFormat="1" ht="17.399999999999999" x14ac:dyDescent="0.3">
      <c r="A68" s="6"/>
      <c r="B68" s="28"/>
      <c r="C68" s="2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73"/>
      <c r="S68" s="89"/>
    </row>
    <row r="69" spans="1:20" s="12" customFormat="1" ht="17.399999999999999" x14ac:dyDescent="0.3">
      <c r="A69" s="6" t="s">
        <v>26</v>
      </c>
      <c r="B69" s="30"/>
      <c r="C69" s="31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74"/>
      <c r="S69" s="89"/>
    </row>
    <row r="70" spans="1:20" x14ac:dyDescent="0.3">
      <c r="A70" s="3"/>
      <c r="B70" s="31" t="s">
        <v>27</v>
      </c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102"/>
      <c r="S70" s="89"/>
    </row>
    <row r="71" spans="1:20" x14ac:dyDescent="0.3">
      <c r="A71" s="39"/>
      <c r="B71" s="40" t="s">
        <v>97</v>
      </c>
      <c r="C71" s="40" t="s">
        <v>98</v>
      </c>
      <c r="D71" s="27">
        <v>14978.457</v>
      </c>
      <c r="E71" s="27">
        <v>79841.2</v>
      </c>
      <c r="F71" s="27">
        <v>79841.2</v>
      </c>
      <c r="G71" s="27">
        <v>79841.2</v>
      </c>
      <c r="H71" s="27">
        <v>79841.2</v>
      </c>
      <c r="I71" s="27">
        <v>79841.2</v>
      </c>
      <c r="J71" s="27">
        <v>79841.2</v>
      </c>
      <c r="K71" s="27">
        <v>79841.2</v>
      </c>
      <c r="L71" s="27">
        <v>79841.2</v>
      </c>
      <c r="M71" s="27">
        <v>79841.2</v>
      </c>
      <c r="N71" s="27">
        <v>79841.2</v>
      </c>
      <c r="O71" s="27"/>
      <c r="P71" s="27"/>
      <c r="Q71" s="27">
        <f>SUM(D71:P71)</f>
        <v>813390.45699999982</v>
      </c>
      <c r="R71" s="68">
        <v>813390</v>
      </c>
      <c r="S71" s="89">
        <f t="shared" si="1"/>
        <v>0.45699999982025474</v>
      </c>
      <c r="T71" s="100"/>
    </row>
    <row r="72" spans="1:20" x14ac:dyDescent="0.3">
      <c r="A72" s="39"/>
      <c r="B72" s="40" t="s">
        <v>99</v>
      </c>
      <c r="C72" s="40" t="s">
        <v>100</v>
      </c>
      <c r="D72" s="27" t="s">
        <v>51</v>
      </c>
      <c r="E72" s="27" t="s">
        <v>51</v>
      </c>
      <c r="F72" s="27" t="s">
        <v>51</v>
      </c>
      <c r="G72" s="27" t="s">
        <v>51</v>
      </c>
      <c r="H72" s="27" t="s">
        <v>51</v>
      </c>
      <c r="I72" s="27" t="s">
        <v>51</v>
      </c>
      <c r="J72" s="27" t="s">
        <v>51</v>
      </c>
      <c r="K72" s="27" t="s">
        <v>51</v>
      </c>
      <c r="L72" s="27" t="s">
        <v>51</v>
      </c>
      <c r="M72" s="27" t="s">
        <v>51</v>
      </c>
      <c r="N72" s="27" t="s">
        <v>51</v>
      </c>
      <c r="O72" s="27" t="s">
        <v>51</v>
      </c>
      <c r="P72" s="41"/>
      <c r="Q72" s="27">
        <f t="shared" ref="Q72:Q79" si="11">SUM(D72:P72)</f>
        <v>0</v>
      </c>
      <c r="R72" s="68"/>
      <c r="S72" s="89">
        <f t="shared" si="1"/>
        <v>0</v>
      </c>
    </row>
    <row r="73" spans="1:20" x14ac:dyDescent="0.3">
      <c r="A73" s="39"/>
      <c r="B73" s="40" t="s">
        <v>101</v>
      </c>
      <c r="C73" s="40" t="s">
        <v>102</v>
      </c>
      <c r="D73" s="27" t="s">
        <v>51</v>
      </c>
      <c r="E73" s="27" t="s">
        <v>51</v>
      </c>
      <c r="F73" s="27" t="s">
        <v>51</v>
      </c>
      <c r="G73" s="27" t="s">
        <v>51</v>
      </c>
      <c r="H73" s="27" t="s">
        <v>51</v>
      </c>
      <c r="I73" s="27" t="s">
        <v>51</v>
      </c>
      <c r="J73" s="27" t="s">
        <v>51</v>
      </c>
      <c r="K73" s="27" t="s">
        <v>51</v>
      </c>
      <c r="L73" s="27" t="s">
        <v>51</v>
      </c>
      <c r="M73" s="27" t="s">
        <v>51</v>
      </c>
      <c r="N73" s="27" t="s">
        <v>51</v>
      </c>
      <c r="O73" s="27" t="s">
        <v>51</v>
      </c>
      <c r="P73" s="41"/>
      <c r="Q73" s="27">
        <f t="shared" si="11"/>
        <v>0</v>
      </c>
      <c r="R73" s="68"/>
      <c r="S73" s="89">
        <f t="shared" si="1"/>
        <v>0</v>
      </c>
    </row>
    <row r="74" spans="1:20" x14ac:dyDescent="0.3">
      <c r="A74" s="39"/>
      <c r="B74" s="40" t="s">
        <v>103</v>
      </c>
      <c r="C74" s="40" t="s">
        <v>104</v>
      </c>
      <c r="D74" s="27">
        <v>0</v>
      </c>
      <c r="E74" s="27">
        <v>0</v>
      </c>
      <c r="F74" s="27">
        <v>27957.5</v>
      </c>
      <c r="G74" s="27">
        <v>27957.5</v>
      </c>
      <c r="H74" s="27">
        <v>27957.5</v>
      </c>
      <c r="I74" s="27">
        <v>27957.5</v>
      </c>
      <c r="J74" s="27">
        <v>27957.5</v>
      </c>
      <c r="K74" s="27">
        <v>27957.5</v>
      </c>
      <c r="L74" s="27">
        <v>27957.5</v>
      </c>
      <c r="M74" s="27">
        <v>27957.5</v>
      </c>
      <c r="N74" s="27">
        <v>27957.5</v>
      </c>
      <c r="O74" s="27">
        <v>27957.5</v>
      </c>
      <c r="P74" s="41"/>
      <c r="Q74" s="27">
        <f t="shared" si="11"/>
        <v>279575</v>
      </c>
      <c r="R74" s="68">
        <v>279575</v>
      </c>
      <c r="S74" s="89">
        <f t="shared" si="1"/>
        <v>0</v>
      </c>
    </row>
    <row r="75" spans="1:20" x14ac:dyDescent="0.3">
      <c r="A75" s="39"/>
      <c r="B75" s="40" t="s">
        <v>105</v>
      </c>
      <c r="C75" s="40" t="s">
        <v>106</v>
      </c>
      <c r="D75" s="27">
        <v>17173.830000000002</v>
      </c>
      <c r="E75" s="27">
        <v>17173.830000000002</v>
      </c>
      <c r="F75" s="27">
        <v>17173.830000000002</v>
      </c>
      <c r="G75" s="27">
        <v>17173.830000000002</v>
      </c>
      <c r="H75" s="27">
        <v>17173.830000000002</v>
      </c>
      <c r="I75" s="27">
        <v>17173.830000000002</v>
      </c>
      <c r="J75" s="27">
        <v>17173.830000000002</v>
      </c>
      <c r="K75" s="27">
        <v>17173.830000000002</v>
      </c>
      <c r="L75" s="27">
        <v>17173.830000000002</v>
      </c>
      <c r="M75" s="27">
        <v>17173.830000000002</v>
      </c>
      <c r="N75" s="27">
        <v>17173.830000000002</v>
      </c>
      <c r="O75" s="27">
        <v>17173.830000000002</v>
      </c>
      <c r="P75" s="41"/>
      <c r="Q75" s="27">
        <f t="shared" si="11"/>
        <v>206085.96000000008</v>
      </c>
      <c r="R75" s="68">
        <v>206086</v>
      </c>
      <c r="S75" s="89">
        <f t="shared" si="1"/>
        <v>-3.9999999920837581E-2</v>
      </c>
    </row>
    <row r="76" spans="1:20" x14ac:dyDescent="0.3">
      <c r="A76" s="39"/>
      <c r="B76" s="40" t="s">
        <v>107</v>
      </c>
      <c r="C76" s="40" t="s">
        <v>108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  <c r="L76" s="27" t="s">
        <v>51</v>
      </c>
      <c r="M76" s="27" t="s">
        <v>51</v>
      </c>
      <c r="N76" s="27" t="s">
        <v>51</v>
      </c>
      <c r="O76" s="27" t="s">
        <v>51</v>
      </c>
      <c r="P76" s="41"/>
      <c r="Q76" s="27">
        <f t="shared" si="11"/>
        <v>0</v>
      </c>
      <c r="R76" s="68">
        <v>0</v>
      </c>
      <c r="S76" s="89">
        <f t="shared" si="1"/>
        <v>0</v>
      </c>
    </row>
    <row r="77" spans="1:20" x14ac:dyDescent="0.3">
      <c r="A77" s="39"/>
      <c r="B77" s="40" t="s">
        <v>109</v>
      </c>
      <c r="C77" s="40" t="s">
        <v>110</v>
      </c>
      <c r="D77" s="27" t="s">
        <v>51</v>
      </c>
      <c r="E77" s="27" t="s">
        <v>51</v>
      </c>
      <c r="F77" s="27" t="s">
        <v>51</v>
      </c>
      <c r="G77" s="27" t="s">
        <v>51</v>
      </c>
      <c r="H77" s="27" t="s">
        <v>51</v>
      </c>
      <c r="I77" s="27" t="s">
        <v>51</v>
      </c>
      <c r="J77" s="27" t="s">
        <v>51</v>
      </c>
      <c r="K77" s="27" t="s">
        <v>51</v>
      </c>
      <c r="L77" s="27" t="s">
        <v>51</v>
      </c>
      <c r="M77" s="27" t="s">
        <v>51</v>
      </c>
      <c r="N77" s="27" t="s">
        <v>51</v>
      </c>
      <c r="O77" s="27" t="s">
        <v>51</v>
      </c>
      <c r="P77" s="41"/>
      <c r="Q77" s="27">
        <f t="shared" si="11"/>
        <v>0</v>
      </c>
      <c r="R77" s="68">
        <v>0</v>
      </c>
      <c r="S77" s="89">
        <f t="shared" ref="S77:S140" si="12">Q77-R77</f>
        <v>0</v>
      </c>
    </row>
    <row r="78" spans="1:20" x14ac:dyDescent="0.3">
      <c r="A78" s="39"/>
      <c r="B78" s="40" t="s">
        <v>111</v>
      </c>
      <c r="C78" s="40" t="s">
        <v>112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41"/>
      <c r="Q78" s="27">
        <f t="shared" si="11"/>
        <v>0</v>
      </c>
      <c r="R78" s="68">
        <v>0</v>
      </c>
      <c r="S78" s="89">
        <f t="shared" si="12"/>
        <v>0</v>
      </c>
    </row>
    <row r="79" spans="1:20" x14ac:dyDescent="0.3">
      <c r="A79" s="39"/>
      <c r="B79" s="39" t="s">
        <v>28</v>
      </c>
      <c r="C79" s="31" t="s">
        <v>29</v>
      </c>
      <c r="D79" s="32">
        <f t="shared" ref="D79:I79" si="13">IF(SUM(D70:D78)&gt;0,SUM(D70:D78),"")</f>
        <v>32152.287000000004</v>
      </c>
      <c r="E79" s="32">
        <f t="shared" si="13"/>
        <v>97015.03</v>
      </c>
      <c r="F79" s="32">
        <f t="shared" si="13"/>
        <v>124972.53</v>
      </c>
      <c r="G79" s="32">
        <f t="shared" si="13"/>
        <v>124972.53</v>
      </c>
      <c r="H79" s="32">
        <f t="shared" si="13"/>
        <v>124972.53</v>
      </c>
      <c r="I79" s="32">
        <f t="shared" si="13"/>
        <v>124972.53</v>
      </c>
      <c r="J79" s="32">
        <f t="shared" ref="J79:O79" si="14">IF(SUM(J70:J78)&gt;0,SUM(J70:J78),"")</f>
        <v>124972.53</v>
      </c>
      <c r="K79" s="32">
        <f t="shared" si="14"/>
        <v>124972.53</v>
      </c>
      <c r="L79" s="32">
        <f t="shared" si="14"/>
        <v>124972.53</v>
      </c>
      <c r="M79" s="32">
        <f t="shared" si="14"/>
        <v>124972.53</v>
      </c>
      <c r="N79" s="32">
        <f t="shared" si="14"/>
        <v>124972.53</v>
      </c>
      <c r="O79" s="32">
        <f t="shared" si="14"/>
        <v>45131.33</v>
      </c>
      <c r="P79" s="32"/>
      <c r="Q79" s="27">
        <f t="shared" si="11"/>
        <v>1299051.4170000001</v>
      </c>
      <c r="R79" s="73"/>
      <c r="S79" s="89"/>
    </row>
    <row r="80" spans="1:20" s="12" customFormat="1" x14ac:dyDescent="0.3">
      <c r="A80" s="39"/>
      <c r="B80" s="2"/>
      <c r="C80" s="37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76"/>
      <c r="S80" s="89"/>
    </row>
    <row r="81" spans="1:19" s="12" customFormat="1" x14ac:dyDescent="0.3">
      <c r="B81" s="43" t="s">
        <v>30</v>
      </c>
      <c r="C81" s="37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76"/>
      <c r="S81" s="89"/>
    </row>
    <row r="82" spans="1:19" s="12" customFormat="1" x14ac:dyDescent="0.3">
      <c r="A82" s="39"/>
      <c r="B82" s="40" t="s">
        <v>113</v>
      </c>
      <c r="C82" s="40" t="s">
        <v>114</v>
      </c>
      <c r="D82" s="27">
        <v>0</v>
      </c>
      <c r="E82" s="27">
        <v>17972.656500000001</v>
      </c>
      <c r="F82" s="27">
        <v>39004</v>
      </c>
      <c r="G82" s="27">
        <v>39004</v>
      </c>
      <c r="H82" s="27">
        <v>39004</v>
      </c>
      <c r="I82" s="27">
        <v>39004</v>
      </c>
      <c r="J82" s="27">
        <v>39004</v>
      </c>
      <c r="K82" s="27">
        <v>39004</v>
      </c>
      <c r="L82" s="27">
        <v>39004</v>
      </c>
      <c r="M82" s="27">
        <v>39004</v>
      </c>
      <c r="N82" s="27">
        <v>39004</v>
      </c>
      <c r="O82" s="27">
        <v>17978</v>
      </c>
      <c r="P82" s="41"/>
      <c r="Q82" s="27">
        <f>SUM(D82:P82)</f>
        <v>386986.65649999998</v>
      </c>
      <c r="R82" s="68">
        <v>386987</v>
      </c>
      <c r="S82" s="89">
        <f t="shared" si="12"/>
        <v>-0.34350000001722947</v>
      </c>
    </row>
    <row r="83" spans="1:19" s="12" customFormat="1" x14ac:dyDescent="0.3">
      <c r="A83" s="39"/>
      <c r="B83" s="40" t="s">
        <v>115</v>
      </c>
      <c r="C83" s="40" t="s">
        <v>116</v>
      </c>
      <c r="D83" s="27" t="s">
        <v>51</v>
      </c>
      <c r="E83" s="27" t="s">
        <v>51</v>
      </c>
      <c r="F83" s="27" t="s">
        <v>51</v>
      </c>
      <c r="G83" s="27" t="s">
        <v>51</v>
      </c>
      <c r="H83" s="27" t="s">
        <v>51</v>
      </c>
      <c r="I83" s="27" t="s">
        <v>51</v>
      </c>
      <c r="J83" s="27" t="s">
        <v>51</v>
      </c>
      <c r="K83" s="27" t="s">
        <v>51</v>
      </c>
      <c r="L83" s="27" t="s">
        <v>51</v>
      </c>
      <c r="M83" s="27" t="s">
        <v>51</v>
      </c>
      <c r="N83" s="27" t="s">
        <v>51</v>
      </c>
      <c r="O83" s="27" t="s">
        <v>51</v>
      </c>
      <c r="P83" s="41"/>
      <c r="Q83" s="27">
        <f t="shared" ref="Q83:Q92" si="15">SUM(D83:P83)</f>
        <v>0</v>
      </c>
      <c r="R83" s="68">
        <v>0</v>
      </c>
      <c r="S83" s="89">
        <f t="shared" si="12"/>
        <v>0</v>
      </c>
    </row>
    <row r="84" spans="1:19" s="12" customFormat="1" x14ac:dyDescent="0.3">
      <c r="A84" s="39"/>
      <c r="B84" s="40" t="s">
        <v>117</v>
      </c>
      <c r="C84" s="40" t="s">
        <v>118</v>
      </c>
      <c r="D84" s="27" t="s">
        <v>51</v>
      </c>
      <c r="E84" s="27" t="s">
        <v>51</v>
      </c>
      <c r="F84" s="27" t="s">
        <v>51</v>
      </c>
      <c r="G84" s="27" t="s">
        <v>51</v>
      </c>
      <c r="H84" s="27" t="s">
        <v>51</v>
      </c>
      <c r="I84" s="27" t="s">
        <v>51</v>
      </c>
      <c r="J84" s="27" t="s">
        <v>51</v>
      </c>
      <c r="K84" s="27" t="s">
        <v>51</v>
      </c>
      <c r="L84" s="27" t="s">
        <v>51</v>
      </c>
      <c r="M84" s="27" t="s">
        <v>51</v>
      </c>
      <c r="N84" s="27" t="s">
        <v>51</v>
      </c>
      <c r="O84" s="27" t="s">
        <v>51</v>
      </c>
      <c r="P84" s="41"/>
      <c r="Q84" s="27">
        <f t="shared" si="15"/>
        <v>0</v>
      </c>
      <c r="R84" s="68">
        <v>0</v>
      </c>
      <c r="S84" s="89">
        <f t="shared" si="12"/>
        <v>0</v>
      </c>
    </row>
    <row r="85" spans="1:19" s="12" customFormat="1" x14ac:dyDescent="0.3">
      <c r="A85" s="39"/>
      <c r="B85" s="40" t="s">
        <v>119</v>
      </c>
      <c r="C85" s="40" t="s">
        <v>120</v>
      </c>
      <c r="D85" s="27" t="s">
        <v>51</v>
      </c>
      <c r="E85" s="27" t="s">
        <v>51</v>
      </c>
      <c r="F85" s="27" t="s">
        <v>51</v>
      </c>
      <c r="G85" s="27" t="s">
        <v>51</v>
      </c>
      <c r="H85" s="27" t="s">
        <v>51</v>
      </c>
      <c r="I85" s="27" t="s">
        <v>51</v>
      </c>
      <c r="J85" s="27" t="s">
        <v>51</v>
      </c>
      <c r="K85" s="27" t="s">
        <v>51</v>
      </c>
      <c r="L85" s="27" t="s">
        <v>51</v>
      </c>
      <c r="M85" s="27" t="s">
        <v>51</v>
      </c>
      <c r="N85" s="27" t="s">
        <v>51</v>
      </c>
      <c r="O85" s="27" t="s">
        <v>51</v>
      </c>
      <c r="P85" s="41"/>
      <c r="Q85" s="27">
        <f t="shared" si="15"/>
        <v>0</v>
      </c>
      <c r="R85" s="68">
        <v>0</v>
      </c>
      <c r="S85" s="89">
        <f t="shared" si="12"/>
        <v>0</v>
      </c>
    </row>
    <row r="86" spans="1:19" s="12" customFormat="1" x14ac:dyDescent="0.3">
      <c r="A86" s="39"/>
      <c r="B86" s="40" t="s">
        <v>121</v>
      </c>
      <c r="C86" s="40" t="s">
        <v>122</v>
      </c>
      <c r="D86" s="27">
        <v>23666.16</v>
      </c>
      <c r="E86" s="27">
        <v>23666.16</v>
      </c>
      <c r="F86" s="27">
        <v>23666.16</v>
      </c>
      <c r="G86" s="27">
        <v>23666.16</v>
      </c>
      <c r="H86" s="27">
        <v>23666.16</v>
      </c>
      <c r="I86" s="27">
        <v>23666.16</v>
      </c>
      <c r="J86" s="27">
        <v>23666.16</v>
      </c>
      <c r="K86" s="27">
        <v>23666.16</v>
      </c>
      <c r="L86" s="27">
        <v>23666.16</v>
      </c>
      <c r="M86" s="27">
        <v>23666.16</v>
      </c>
      <c r="N86" s="27">
        <v>23666.16</v>
      </c>
      <c r="O86" s="27">
        <v>23666.16</v>
      </c>
      <c r="P86" s="41"/>
      <c r="Q86" s="27">
        <f t="shared" si="15"/>
        <v>283993.92</v>
      </c>
      <c r="R86" s="68">
        <v>283994</v>
      </c>
      <c r="S86" s="89">
        <f t="shared" si="12"/>
        <v>-8.0000000016298145E-2</v>
      </c>
    </row>
    <row r="87" spans="1:19" s="12" customFormat="1" x14ac:dyDescent="0.3">
      <c r="A87" s="39"/>
      <c r="B87" s="40" t="s">
        <v>123</v>
      </c>
      <c r="C87" s="40" t="s">
        <v>124</v>
      </c>
      <c r="D87" s="27">
        <v>5503.16</v>
      </c>
      <c r="E87" s="27">
        <v>5503.16</v>
      </c>
      <c r="F87" s="27">
        <v>5503.16</v>
      </c>
      <c r="G87" s="27">
        <v>5503.16</v>
      </c>
      <c r="H87" s="27">
        <v>5503.16</v>
      </c>
      <c r="I87" s="27">
        <v>5503.16</v>
      </c>
      <c r="J87" s="27">
        <v>5503.16</v>
      </c>
      <c r="K87" s="27">
        <v>5503.16</v>
      </c>
      <c r="L87" s="27">
        <v>5503.16</v>
      </c>
      <c r="M87" s="27">
        <v>5503.16</v>
      </c>
      <c r="N87" s="27">
        <v>5503.16</v>
      </c>
      <c r="O87" s="27">
        <v>5503.16</v>
      </c>
      <c r="P87" s="41"/>
      <c r="Q87" s="27">
        <f t="shared" si="15"/>
        <v>66037.920000000013</v>
      </c>
      <c r="R87" s="68">
        <v>66038</v>
      </c>
      <c r="S87" s="89">
        <f t="shared" si="12"/>
        <v>-7.9999999987194315E-2</v>
      </c>
    </row>
    <row r="88" spans="1:19" s="12" customFormat="1" x14ac:dyDescent="0.3">
      <c r="A88" s="39"/>
      <c r="B88" s="40" t="s">
        <v>125</v>
      </c>
      <c r="C88" s="40" t="s">
        <v>126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41"/>
      <c r="Q88" s="27">
        <f t="shared" si="15"/>
        <v>0</v>
      </c>
      <c r="R88" s="68">
        <v>0</v>
      </c>
      <c r="S88" s="89">
        <f t="shared" si="12"/>
        <v>0</v>
      </c>
    </row>
    <row r="89" spans="1:19" s="12" customFormat="1" x14ac:dyDescent="0.3">
      <c r="A89" s="39"/>
      <c r="B89" s="40" t="s">
        <v>127</v>
      </c>
      <c r="C89" s="40" t="s">
        <v>128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41"/>
      <c r="Q89" s="27">
        <f t="shared" si="15"/>
        <v>0</v>
      </c>
      <c r="R89" s="68">
        <v>0</v>
      </c>
      <c r="S89" s="89">
        <f t="shared" si="12"/>
        <v>0</v>
      </c>
    </row>
    <row r="90" spans="1:19" s="12" customFormat="1" x14ac:dyDescent="0.3">
      <c r="A90" s="39"/>
      <c r="B90" s="40" t="s">
        <v>129</v>
      </c>
      <c r="C90" s="40" t="s">
        <v>130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41"/>
      <c r="Q90" s="27">
        <f t="shared" si="15"/>
        <v>0</v>
      </c>
      <c r="R90" s="68">
        <v>0</v>
      </c>
      <c r="S90" s="89">
        <f t="shared" si="12"/>
        <v>0</v>
      </c>
    </row>
    <row r="91" spans="1:19" s="12" customFormat="1" x14ac:dyDescent="0.3">
      <c r="A91" s="39"/>
      <c r="B91" s="40" t="s">
        <v>131</v>
      </c>
      <c r="C91" s="40" t="s">
        <v>132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41"/>
      <c r="Q91" s="27">
        <f t="shared" si="15"/>
        <v>0</v>
      </c>
      <c r="R91" s="68">
        <v>0</v>
      </c>
      <c r="S91" s="89">
        <f t="shared" si="12"/>
        <v>0</v>
      </c>
    </row>
    <row r="92" spans="1:19" s="12" customFormat="1" x14ac:dyDescent="0.3">
      <c r="A92" s="39"/>
      <c r="B92" s="44" t="s">
        <v>31</v>
      </c>
      <c r="C92" s="31" t="s">
        <v>29</v>
      </c>
      <c r="D92" s="32">
        <f t="shared" ref="D92:I92" si="16">IF(SUM(D81:D91)&gt;0,SUM(D81:D91),"")</f>
        <v>29169.32</v>
      </c>
      <c r="E92" s="32">
        <f t="shared" si="16"/>
        <v>47141.976500000004</v>
      </c>
      <c r="F92" s="32">
        <f t="shared" si="16"/>
        <v>68173.320000000007</v>
      </c>
      <c r="G92" s="32">
        <f t="shared" si="16"/>
        <v>68173.320000000007</v>
      </c>
      <c r="H92" s="32">
        <f t="shared" si="16"/>
        <v>68173.320000000007</v>
      </c>
      <c r="I92" s="32">
        <f t="shared" si="16"/>
        <v>68173.320000000007</v>
      </c>
      <c r="J92" s="32">
        <f t="shared" ref="J92:O92" si="17">IF(SUM(J81:J91)&gt;0,SUM(J81:J91),"")</f>
        <v>68173.320000000007</v>
      </c>
      <c r="K92" s="32">
        <f t="shared" si="17"/>
        <v>68173.320000000007</v>
      </c>
      <c r="L92" s="32">
        <f t="shared" si="17"/>
        <v>68173.320000000007</v>
      </c>
      <c r="M92" s="32">
        <f t="shared" si="17"/>
        <v>68173.320000000007</v>
      </c>
      <c r="N92" s="32">
        <f t="shared" si="17"/>
        <v>68173.320000000007</v>
      </c>
      <c r="O92" s="32">
        <f t="shared" si="17"/>
        <v>47147.320000000007</v>
      </c>
      <c r="P92" s="45"/>
      <c r="Q92" s="27">
        <f t="shared" si="15"/>
        <v>737018.49650000012</v>
      </c>
      <c r="R92" s="73"/>
      <c r="S92" s="89"/>
    </row>
    <row r="93" spans="1:19" s="12" customFormat="1" x14ac:dyDescent="0.3">
      <c r="A93" s="39"/>
      <c r="B93" s="2"/>
      <c r="C93" s="37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76"/>
      <c r="S93" s="89"/>
    </row>
    <row r="94" spans="1:19" s="12" customFormat="1" x14ac:dyDescent="0.3">
      <c r="B94" s="31" t="s">
        <v>32</v>
      </c>
      <c r="C94" s="37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76"/>
      <c r="S94" s="89"/>
    </row>
    <row r="95" spans="1:19" s="12" customFormat="1" x14ac:dyDescent="0.3">
      <c r="A95" s="39"/>
      <c r="B95" s="40" t="s">
        <v>133</v>
      </c>
      <c r="C95" s="40" t="s">
        <v>134</v>
      </c>
      <c r="D95" s="27">
        <v>4085.9346000000005</v>
      </c>
      <c r="E95" s="27">
        <v>23790.400000000001</v>
      </c>
      <c r="F95" s="27">
        <v>23790.400000000001</v>
      </c>
      <c r="G95" s="27">
        <v>23790.400000000001</v>
      </c>
      <c r="H95" s="27">
        <v>23790.400000000001</v>
      </c>
      <c r="I95" s="27">
        <v>23790.400000000001</v>
      </c>
      <c r="J95" s="27">
        <v>23790.400000000001</v>
      </c>
      <c r="K95" s="27">
        <v>23790.400000000001</v>
      </c>
      <c r="L95" s="27">
        <v>23790.400000000001</v>
      </c>
      <c r="M95" s="27">
        <v>23790.400000000001</v>
      </c>
      <c r="N95" s="27">
        <v>23790.400000000001</v>
      </c>
      <c r="O95" s="27">
        <v>6128.9018999999998</v>
      </c>
      <c r="P95" s="41"/>
      <c r="Q95" s="27">
        <f>SUM(D95:P95)</f>
        <v>248118.83649999998</v>
      </c>
      <c r="R95" s="68">
        <v>248119</v>
      </c>
      <c r="S95" s="89">
        <f t="shared" si="12"/>
        <v>-0.16350000002421439</v>
      </c>
    </row>
    <row r="96" spans="1:19" s="12" customFormat="1" x14ac:dyDescent="0.3">
      <c r="A96" s="39"/>
      <c r="B96" s="40" t="s">
        <v>135</v>
      </c>
      <c r="C96" s="40" t="s">
        <v>136</v>
      </c>
      <c r="D96" s="27" t="s">
        <v>51</v>
      </c>
      <c r="E96" s="27" t="s">
        <v>51</v>
      </c>
      <c r="F96" s="27" t="s">
        <v>51</v>
      </c>
      <c r="G96" s="27" t="s">
        <v>51</v>
      </c>
      <c r="H96" s="27" t="s">
        <v>51</v>
      </c>
      <c r="I96" s="27" t="s">
        <v>51</v>
      </c>
      <c r="J96" s="27" t="s">
        <v>51</v>
      </c>
      <c r="K96" s="27" t="s">
        <v>51</v>
      </c>
      <c r="L96" s="27" t="s">
        <v>51</v>
      </c>
      <c r="M96" s="27" t="s">
        <v>51</v>
      </c>
      <c r="N96" s="27" t="s">
        <v>51</v>
      </c>
      <c r="O96" s="27" t="s">
        <v>51</v>
      </c>
      <c r="P96" s="41"/>
      <c r="Q96" s="27">
        <f t="shared" ref="Q96:Q104" si="18">SUM(D96:P96)</f>
        <v>0</v>
      </c>
      <c r="R96" s="68">
        <v>0</v>
      </c>
      <c r="S96" s="89">
        <f t="shared" si="12"/>
        <v>0</v>
      </c>
    </row>
    <row r="97" spans="1:19" s="12" customFormat="1" x14ac:dyDescent="0.3">
      <c r="A97" s="39"/>
      <c r="B97" s="40" t="s">
        <v>137</v>
      </c>
      <c r="C97" s="40" t="s">
        <v>138</v>
      </c>
      <c r="D97" s="27">
        <v>6268.16</v>
      </c>
      <c r="E97" s="27">
        <v>6268.16</v>
      </c>
      <c r="F97" s="27">
        <v>6268.16</v>
      </c>
      <c r="G97" s="27">
        <v>6268.16</v>
      </c>
      <c r="H97" s="27">
        <v>6268.16</v>
      </c>
      <c r="I97" s="27">
        <v>6268.16</v>
      </c>
      <c r="J97" s="27">
        <v>6268.16</v>
      </c>
      <c r="K97" s="27">
        <v>6268.16</v>
      </c>
      <c r="L97" s="27">
        <v>6268.16</v>
      </c>
      <c r="M97" s="27">
        <v>6268.16</v>
      </c>
      <c r="N97" s="27">
        <v>6268.16</v>
      </c>
      <c r="O97" s="27">
        <v>6268.16</v>
      </c>
      <c r="P97" s="41"/>
      <c r="Q97" s="27">
        <f t="shared" si="18"/>
        <v>75217.920000000013</v>
      </c>
      <c r="R97" s="68">
        <v>75218</v>
      </c>
      <c r="S97" s="89">
        <f t="shared" si="12"/>
        <v>-7.9999999987194315E-2</v>
      </c>
    </row>
    <row r="98" spans="1:19" s="12" customFormat="1" x14ac:dyDescent="0.3">
      <c r="A98" s="39"/>
      <c r="B98" s="40" t="s">
        <v>139</v>
      </c>
      <c r="C98" s="40" t="s">
        <v>140</v>
      </c>
      <c r="D98" s="27" t="s">
        <v>51</v>
      </c>
      <c r="E98" s="27" t="s">
        <v>51</v>
      </c>
      <c r="F98" s="27" t="s">
        <v>51</v>
      </c>
      <c r="G98" s="27" t="s">
        <v>51</v>
      </c>
      <c r="H98" s="27" t="s">
        <v>51</v>
      </c>
      <c r="I98" s="27" t="s">
        <v>51</v>
      </c>
      <c r="J98" s="27" t="s">
        <v>51</v>
      </c>
      <c r="K98" s="27" t="s">
        <v>51</v>
      </c>
      <c r="L98" s="27" t="s">
        <v>51</v>
      </c>
      <c r="M98" s="27" t="s">
        <v>51</v>
      </c>
      <c r="N98" s="27" t="s">
        <v>51</v>
      </c>
      <c r="O98" s="27" t="s">
        <v>51</v>
      </c>
      <c r="P98" s="41"/>
      <c r="Q98" s="27">
        <f t="shared" si="18"/>
        <v>0</v>
      </c>
      <c r="R98" s="68"/>
      <c r="S98" s="89">
        <f t="shared" si="12"/>
        <v>0</v>
      </c>
    </row>
    <row r="99" spans="1:19" s="12" customFormat="1" x14ac:dyDescent="0.3">
      <c r="A99" s="39"/>
      <c r="B99" s="40" t="s">
        <v>141</v>
      </c>
      <c r="C99" s="40" t="s">
        <v>142</v>
      </c>
      <c r="D99" s="27">
        <v>13452.225</v>
      </c>
      <c r="E99" s="27">
        <v>13452.225</v>
      </c>
      <c r="F99" s="27">
        <v>13452.225</v>
      </c>
      <c r="G99" s="27">
        <v>13452.225</v>
      </c>
      <c r="H99" s="27">
        <v>13452.225</v>
      </c>
      <c r="I99" s="27">
        <v>13452.225</v>
      </c>
      <c r="J99" s="27">
        <v>13452.225</v>
      </c>
      <c r="K99" s="27">
        <v>13452.225</v>
      </c>
      <c r="L99" s="27">
        <v>13614.300000000001</v>
      </c>
      <c r="M99" s="27">
        <v>13614.300000000001</v>
      </c>
      <c r="N99" s="27">
        <v>13614.300000000001</v>
      </c>
      <c r="O99" s="27">
        <v>13614.300000000001</v>
      </c>
      <c r="P99" s="41"/>
      <c r="Q99" s="27">
        <f t="shared" si="18"/>
        <v>162075</v>
      </c>
      <c r="R99" s="68">
        <v>162075</v>
      </c>
      <c r="S99" s="89">
        <f t="shared" si="12"/>
        <v>0</v>
      </c>
    </row>
    <row r="100" spans="1:19" s="12" customFormat="1" x14ac:dyDescent="0.3">
      <c r="A100" s="39"/>
      <c r="B100" s="40" t="s">
        <v>143</v>
      </c>
      <c r="C100" s="40" t="s">
        <v>144</v>
      </c>
      <c r="D100" s="27">
        <v>1205.8240000000001</v>
      </c>
      <c r="E100" s="27">
        <v>1205.8240000000001</v>
      </c>
      <c r="F100" s="27">
        <v>1205.8240000000001</v>
      </c>
      <c r="G100" s="27">
        <v>1205.8240000000001</v>
      </c>
      <c r="H100" s="27">
        <v>1205.8240000000001</v>
      </c>
      <c r="I100" s="27">
        <v>1205.8240000000001</v>
      </c>
      <c r="J100" s="27">
        <v>1205.8240000000001</v>
      </c>
      <c r="K100" s="27">
        <v>1205.8240000000001</v>
      </c>
      <c r="L100" s="27">
        <v>1220.3520000000001</v>
      </c>
      <c r="M100" s="27">
        <v>1220.3520000000001</v>
      </c>
      <c r="N100" s="27">
        <v>1220.3520000000001</v>
      </c>
      <c r="O100" s="27">
        <v>1220.3520000000001</v>
      </c>
      <c r="P100" s="41"/>
      <c r="Q100" s="27">
        <f t="shared" si="18"/>
        <v>14528.000000000005</v>
      </c>
      <c r="R100" s="68">
        <v>14528</v>
      </c>
      <c r="S100" s="89">
        <f t="shared" si="12"/>
        <v>0</v>
      </c>
    </row>
    <row r="101" spans="1:19" s="12" customFormat="1" x14ac:dyDescent="0.3">
      <c r="A101" s="39"/>
      <c r="B101" s="40" t="s">
        <v>145</v>
      </c>
      <c r="C101" s="40" t="s">
        <v>146</v>
      </c>
      <c r="D101" s="27">
        <v>3380</v>
      </c>
      <c r="E101" s="27">
        <v>1850.2360000000001</v>
      </c>
      <c r="F101" s="27">
        <v>1850.2360000000001</v>
      </c>
      <c r="G101" s="27">
        <v>1850.2360000000001</v>
      </c>
      <c r="H101" s="27">
        <v>1850.2360000000001</v>
      </c>
      <c r="I101" s="27">
        <v>1850.2360000000001</v>
      </c>
      <c r="J101" s="27">
        <v>1850.2360000000001</v>
      </c>
      <c r="K101" s="27">
        <v>1850.2360000000001</v>
      </c>
      <c r="L101" s="27">
        <v>1872.528</v>
      </c>
      <c r="M101" s="27">
        <v>1872.528</v>
      </c>
      <c r="N101" s="27">
        <v>1872.528</v>
      </c>
      <c r="O101" s="27">
        <v>1872.528</v>
      </c>
      <c r="P101" s="41"/>
      <c r="Q101" s="27">
        <f t="shared" si="18"/>
        <v>23821.763999999999</v>
      </c>
      <c r="R101" s="68">
        <v>23822</v>
      </c>
      <c r="S101" s="89">
        <f t="shared" si="12"/>
        <v>-0.2360000000007858</v>
      </c>
    </row>
    <row r="102" spans="1:19" s="12" customFormat="1" x14ac:dyDescent="0.3">
      <c r="A102" s="39"/>
      <c r="B102" s="40" t="s">
        <v>147</v>
      </c>
      <c r="C102" s="40" t="s">
        <v>148</v>
      </c>
      <c r="D102" s="27" t="s">
        <v>51</v>
      </c>
      <c r="E102" s="27" t="s">
        <v>51</v>
      </c>
      <c r="F102" s="27" t="s">
        <v>51</v>
      </c>
      <c r="G102" s="27" t="s">
        <v>51</v>
      </c>
      <c r="H102" s="27" t="s">
        <v>51</v>
      </c>
      <c r="I102" s="27" t="s">
        <v>51</v>
      </c>
      <c r="J102" s="27" t="s">
        <v>51</v>
      </c>
      <c r="K102" s="27" t="s">
        <v>51</v>
      </c>
      <c r="L102" s="27" t="s">
        <v>51</v>
      </c>
      <c r="M102" s="27" t="s">
        <v>51</v>
      </c>
      <c r="N102" s="27" t="s">
        <v>51</v>
      </c>
      <c r="O102" s="27" t="s">
        <v>51</v>
      </c>
      <c r="P102" s="41"/>
      <c r="Q102" s="27">
        <f t="shared" si="18"/>
        <v>0</v>
      </c>
      <c r="R102" s="68">
        <v>0</v>
      </c>
      <c r="S102" s="89">
        <f t="shared" si="12"/>
        <v>0</v>
      </c>
    </row>
    <row r="103" spans="1:19" s="12" customFormat="1" x14ac:dyDescent="0.3">
      <c r="A103" s="39"/>
      <c r="B103" s="40" t="s">
        <v>149</v>
      </c>
      <c r="C103" s="40" t="s">
        <v>150</v>
      </c>
      <c r="D103" s="27" t="s">
        <v>51</v>
      </c>
      <c r="E103" s="27" t="s">
        <v>51</v>
      </c>
      <c r="F103" s="27" t="s">
        <v>51</v>
      </c>
      <c r="G103" s="27" t="s">
        <v>51</v>
      </c>
      <c r="H103" s="27" t="s">
        <v>51</v>
      </c>
      <c r="I103" s="27" t="s">
        <v>51</v>
      </c>
      <c r="J103" s="27" t="s">
        <v>51</v>
      </c>
      <c r="K103" s="27" t="s">
        <v>51</v>
      </c>
      <c r="L103" s="27" t="s">
        <v>51</v>
      </c>
      <c r="M103" s="27" t="s">
        <v>51</v>
      </c>
      <c r="N103" s="27" t="s">
        <v>51</v>
      </c>
      <c r="O103" s="27" t="s">
        <v>51</v>
      </c>
      <c r="P103" s="41"/>
      <c r="Q103" s="27">
        <f t="shared" si="18"/>
        <v>0</v>
      </c>
      <c r="R103" s="68">
        <v>0</v>
      </c>
      <c r="S103" s="89">
        <f t="shared" si="12"/>
        <v>0</v>
      </c>
    </row>
    <row r="104" spans="1:19" s="12" customFormat="1" x14ac:dyDescent="0.3">
      <c r="A104" s="39"/>
      <c r="B104" s="44" t="s">
        <v>33</v>
      </c>
      <c r="C104" s="31" t="s">
        <v>29</v>
      </c>
      <c r="D104" s="32">
        <f t="shared" ref="D104:O104" si="19">IF(SUM(D94:D103)&gt;0,SUM(D94:D103),"")</f>
        <v>28392.143600000003</v>
      </c>
      <c r="E104" s="32">
        <f t="shared" si="19"/>
        <v>46566.845000000001</v>
      </c>
      <c r="F104" s="32">
        <f t="shared" si="19"/>
        <v>46566.845000000001</v>
      </c>
      <c r="G104" s="32">
        <f t="shared" si="19"/>
        <v>46566.845000000001</v>
      </c>
      <c r="H104" s="32">
        <f t="shared" si="19"/>
        <v>46566.845000000001</v>
      </c>
      <c r="I104" s="32">
        <f t="shared" si="19"/>
        <v>46566.845000000001</v>
      </c>
      <c r="J104" s="32">
        <f t="shared" si="19"/>
        <v>46566.845000000001</v>
      </c>
      <c r="K104" s="32">
        <f t="shared" si="19"/>
        <v>46566.845000000001</v>
      </c>
      <c r="L104" s="32">
        <f t="shared" si="19"/>
        <v>46765.74</v>
      </c>
      <c r="M104" s="32">
        <f t="shared" si="19"/>
        <v>46765.74</v>
      </c>
      <c r="N104" s="32">
        <f t="shared" si="19"/>
        <v>46765.74</v>
      </c>
      <c r="O104" s="32">
        <f t="shared" si="19"/>
        <v>29104.241900000001</v>
      </c>
      <c r="P104" s="45"/>
      <c r="Q104" s="27">
        <f t="shared" si="18"/>
        <v>523761.52049999998</v>
      </c>
      <c r="R104" s="73"/>
      <c r="S104" s="89"/>
    </row>
    <row r="105" spans="1:19" s="12" customFormat="1" x14ac:dyDescent="0.3">
      <c r="A105" s="39"/>
      <c r="B105" s="2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4"/>
      <c r="S105" s="89"/>
    </row>
    <row r="106" spans="1:19" s="12" customFormat="1" x14ac:dyDescent="0.3">
      <c r="B106" s="31" t="s">
        <v>34</v>
      </c>
      <c r="C106" s="3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4"/>
      <c r="S106" s="89"/>
    </row>
    <row r="107" spans="1:19" s="12" customFormat="1" x14ac:dyDescent="0.3">
      <c r="A107" s="39"/>
      <c r="B107" s="47" t="s">
        <v>151</v>
      </c>
      <c r="C107" s="47" t="s">
        <v>152</v>
      </c>
      <c r="D107" s="27">
        <v>1500</v>
      </c>
      <c r="E107" s="27">
        <v>1500</v>
      </c>
      <c r="F107" s="27">
        <v>1500</v>
      </c>
      <c r="G107" s="27">
        <v>1500</v>
      </c>
      <c r="H107" s="27">
        <v>1500</v>
      </c>
      <c r="I107" s="27">
        <v>1500</v>
      </c>
      <c r="J107" s="27">
        <v>1500</v>
      </c>
      <c r="K107" s="27">
        <v>1500</v>
      </c>
      <c r="L107" s="27">
        <v>1500</v>
      </c>
      <c r="M107" s="27">
        <v>1500</v>
      </c>
      <c r="N107" s="27">
        <v>0</v>
      </c>
      <c r="O107" s="27">
        <v>0</v>
      </c>
      <c r="P107" s="41"/>
      <c r="Q107" s="27">
        <f>SUM(D107:P107)</f>
        <v>15000</v>
      </c>
      <c r="R107" s="68">
        <v>15000</v>
      </c>
      <c r="S107" s="89">
        <f t="shared" si="12"/>
        <v>0</v>
      </c>
    </row>
    <row r="108" spans="1:19" x14ac:dyDescent="0.3">
      <c r="A108" s="39"/>
      <c r="B108" s="47" t="s">
        <v>153</v>
      </c>
      <c r="C108" s="47" t="s">
        <v>154</v>
      </c>
      <c r="D108" s="27">
        <v>250</v>
      </c>
      <c r="E108" s="27">
        <v>500</v>
      </c>
      <c r="F108" s="27">
        <v>500</v>
      </c>
      <c r="G108" s="27">
        <v>500</v>
      </c>
      <c r="H108" s="27">
        <v>500</v>
      </c>
      <c r="I108" s="27">
        <v>500</v>
      </c>
      <c r="J108" s="27">
        <v>500</v>
      </c>
      <c r="K108" s="27">
        <v>500</v>
      </c>
      <c r="L108" s="27">
        <v>500</v>
      </c>
      <c r="M108" s="27">
        <v>500</v>
      </c>
      <c r="N108" s="27">
        <v>250</v>
      </c>
      <c r="O108" s="27">
        <v>0</v>
      </c>
      <c r="P108" s="41"/>
      <c r="Q108" s="27">
        <f t="shared" ref="Q108:Q125" si="20">SUM(D108:P108)</f>
        <v>5000</v>
      </c>
      <c r="R108" s="68">
        <v>5000</v>
      </c>
      <c r="S108" s="89">
        <f t="shared" si="12"/>
        <v>0</v>
      </c>
    </row>
    <row r="109" spans="1:19" x14ac:dyDescent="0.3">
      <c r="A109" s="39"/>
      <c r="B109" s="47" t="s">
        <v>155</v>
      </c>
      <c r="C109" s="47" t="s">
        <v>156</v>
      </c>
      <c r="D109" s="27">
        <v>1245</v>
      </c>
      <c r="E109" s="27">
        <v>1245</v>
      </c>
      <c r="F109" s="27">
        <v>1245</v>
      </c>
      <c r="G109" s="27">
        <v>1245</v>
      </c>
      <c r="H109" s="27">
        <v>1245</v>
      </c>
      <c r="I109" s="27">
        <v>1245</v>
      </c>
      <c r="J109" s="27">
        <v>1245</v>
      </c>
      <c r="K109" s="27">
        <v>1245</v>
      </c>
      <c r="L109" s="27">
        <v>1260</v>
      </c>
      <c r="M109" s="27">
        <v>1260</v>
      </c>
      <c r="N109" s="27">
        <v>1260</v>
      </c>
      <c r="O109" s="27">
        <v>1260</v>
      </c>
      <c r="P109" s="41"/>
      <c r="Q109" s="27">
        <f t="shared" si="20"/>
        <v>15000</v>
      </c>
      <c r="R109" s="68">
        <v>15000</v>
      </c>
      <c r="S109" s="89">
        <f t="shared" si="12"/>
        <v>0</v>
      </c>
    </row>
    <row r="110" spans="1:19" x14ac:dyDescent="0.3">
      <c r="A110" s="39"/>
      <c r="B110" s="47" t="s">
        <v>157</v>
      </c>
      <c r="C110" s="47" t="s">
        <v>158</v>
      </c>
      <c r="D110" s="27">
        <v>1037.5</v>
      </c>
      <c r="E110" s="27">
        <v>1037.5</v>
      </c>
      <c r="F110" s="27">
        <v>1037.5</v>
      </c>
      <c r="G110" s="27">
        <v>1037.5</v>
      </c>
      <c r="H110" s="27">
        <v>1037.5</v>
      </c>
      <c r="I110" s="27">
        <v>1037.5</v>
      </c>
      <c r="J110" s="27">
        <v>1037.5</v>
      </c>
      <c r="K110" s="27">
        <v>1037.5</v>
      </c>
      <c r="L110" s="27">
        <v>1037.5</v>
      </c>
      <c r="M110" s="27">
        <v>1037.5</v>
      </c>
      <c r="N110" s="27">
        <v>1037.5</v>
      </c>
      <c r="O110" s="27">
        <v>1087.5</v>
      </c>
      <c r="P110" s="41"/>
      <c r="Q110" s="27">
        <f t="shared" si="20"/>
        <v>12500</v>
      </c>
      <c r="R110" s="68">
        <v>12500</v>
      </c>
      <c r="S110" s="89">
        <f t="shared" si="12"/>
        <v>0</v>
      </c>
    </row>
    <row r="111" spans="1:19" x14ac:dyDescent="0.3">
      <c r="A111" s="39"/>
      <c r="B111" s="47" t="s">
        <v>159</v>
      </c>
      <c r="C111" s="47" t="s">
        <v>160</v>
      </c>
      <c r="D111" s="27" t="s">
        <v>51</v>
      </c>
      <c r="E111" s="27" t="s">
        <v>51</v>
      </c>
      <c r="F111" s="27" t="s">
        <v>51</v>
      </c>
      <c r="G111" s="27" t="s">
        <v>51</v>
      </c>
      <c r="H111" s="27" t="s">
        <v>51</v>
      </c>
      <c r="I111" s="27" t="s">
        <v>51</v>
      </c>
      <c r="J111" s="27" t="s">
        <v>51</v>
      </c>
      <c r="K111" s="27" t="s">
        <v>51</v>
      </c>
      <c r="L111" s="27" t="s">
        <v>51</v>
      </c>
      <c r="M111" s="27" t="s">
        <v>51</v>
      </c>
      <c r="N111" s="27" t="s">
        <v>51</v>
      </c>
      <c r="O111" s="27" t="s">
        <v>51</v>
      </c>
      <c r="P111" s="41"/>
      <c r="Q111" s="27">
        <f t="shared" si="20"/>
        <v>0</v>
      </c>
      <c r="R111" s="68"/>
      <c r="S111" s="89">
        <f t="shared" si="12"/>
        <v>0</v>
      </c>
    </row>
    <row r="112" spans="1:19" x14ac:dyDescent="0.3">
      <c r="A112" s="39"/>
      <c r="B112" s="47" t="s">
        <v>161</v>
      </c>
      <c r="C112" s="47" t="s">
        <v>162</v>
      </c>
      <c r="D112" s="27">
        <v>830</v>
      </c>
      <c r="E112" s="27">
        <v>830</v>
      </c>
      <c r="F112" s="27">
        <v>830</v>
      </c>
      <c r="G112" s="27">
        <v>830</v>
      </c>
      <c r="H112" s="27">
        <v>830</v>
      </c>
      <c r="I112" s="27">
        <v>830</v>
      </c>
      <c r="J112" s="27">
        <v>830</v>
      </c>
      <c r="K112" s="27">
        <v>830</v>
      </c>
      <c r="L112" s="27">
        <v>830</v>
      </c>
      <c r="M112" s="27">
        <v>830</v>
      </c>
      <c r="N112" s="27">
        <v>830</v>
      </c>
      <c r="O112" s="27">
        <v>870</v>
      </c>
      <c r="P112" s="41"/>
      <c r="Q112" s="27">
        <f t="shared" si="20"/>
        <v>10000</v>
      </c>
      <c r="R112" s="68">
        <v>10000</v>
      </c>
      <c r="S112" s="89">
        <f t="shared" si="12"/>
        <v>0</v>
      </c>
    </row>
    <row r="113" spans="1:19" x14ac:dyDescent="0.3">
      <c r="A113" s="39"/>
      <c r="B113" s="47" t="s">
        <v>163</v>
      </c>
      <c r="C113" s="47" t="s">
        <v>164</v>
      </c>
      <c r="D113" s="27" t="s">
        <v>51</v>
      </c>
      <c r="E113" s="27" t="s">
        <v>51</v>
      </c>
      <c r="F113" s="27">
        <v>3678.5</v>
      </c>
      <c r="G113" s="27">
        <v>3678.5</v>
      </c>
      <c r="H113" s="27">
        <v>3678.5</v>
      </c>
      <c r="I113" s="27">
        <v>3678.5</v>
      </c>
      <c r="J113" s="27">
        <v>3678.5</v>
      </c>
      <c r="K113" s="27">
        <v>3678.5</v>
      </c>
      <c r="L113" s="27">
        <v>3678.5</v>
      </c>
      <c r="M113" s="27">
        <v>3678.5</v>
      </c>
      <c r="N113" s="27">
        <v>3678.5</v>
      </c>
      <c r="O113" s="27">
        <v>3678.5</v>
      </c>
      <c r="P113" s="41"/>
      <c r="Q113" s="27">
        <f t="shared" si="20"/>
        <v>36785</v>
      </c>
      <c r="R113" s="68">
        <v>36785</v>
      </c>
      <c r="S113" s="89">
        <f t="shared" si="12"/>
        <v>0</v>
      </c>
    </row>
    <row r="114" spans="1:19" x14ac:dyDescent="0.3">
      <c r="A114" s="39"/>
      <c r="B114" s="47" t="s">
        <v>52</v>
      </c>
      <c r="C114" s="47" t="s">
        <v>165</v>
      </c>
      <c r="D114" s="27" t="s">
        <v>51</v>
      </c>
      <c r="E114" s="27" t="s">
        <v>51</v>
      </c>
      <c r="F114" s="27">
        <v>2260</v>
      </c>
      <c r="G114" s="27">
        <v>2260</v>
      </c>
      <c r="H114" s="27">
        <v>2260</v>
      </c>
      <c r="I114" s="27">
        <v>2260</v>
      </c>
      <c r="J114" s="27">
        <v>2260</v>
      </c>
      <c r="K114" s="27">
        <v>2260</v>
      </c>
      <c r="L114" s="27">
        <v>2260</v>
      </c>
      <c r="M114" s="27">
        <v>2260</v>
      </c>
      <c r="N114" s="27">
        <v>2260</v>
      </c>
      <c r="O114" s="27">
        <v>2260</v>
      </c>
      <c r="P114" s="41"/>
      <c r="Q114" s="27">
        <f t="shared" si="20"/>
        <v>22600</v>
      </c>
      <c r="R114" s="68">
        <v>22600</v>
      </c>
      <c r="S114" s="89">
        <f t="shared" si="12"/>
        <v>0</v>
      </c>
    </row>
    <row r="115" spans="1:19" x14ac:dyDescent="0.3">
      <c r="A115" s="39"/>
      <c r="B115" s="47" t="s">
        <v>166</v>
      </c>
      <c r="C115" s="47" t="s">
        <v>167</v>
      </c>
      <c r="D115" s="27"/>
      <c r="E115" s="27"/>
      <c r="F115" s="27">
        <v>500</v>
      </c>
      <c r="G115" s="27">
        <v>500</v>
      </c>
      <c r="H115" s="27">
        <v>500</v>
      </c>
      <c r="I115" s="27">
        <v>500</v>
      </c>
      <c r="J115" s="27">
        <v>500</v>
      </c>
      <c r="K115" s="27">
        <v>500</v>
      </c>
      <c r="L115" s="27">
        <v>500</v>
      </c>
      <c r="M115" s="27">
        <v>500</v>
      </c>
      <c r="N115" s="27">
        <v>500</v>
      </c>
      <c r="O115" s="27">
        <v>500</v>
      </c>
      <c r="P115" s="41"/>
      <c r="Q115" s="27">
        <f t="shared" si="20"/>
        <v>5000</v>
      </c>
      <c r="R115" s="68">
        <v>5000</v>
      </c>
      <c r="S115" s="89">
        <f t="shared" si="12"/>
        <v>0</v>
      </c>
    </row>
    <row r="116" spans="1:19" x14ac:dyDescent="0.3">
      <c r="A116" s="39"/>
      <c r="B116" s="47" t="s">
        <v>168</v>
      </c>
      <c r="C116" s="47" t="s">
        <v>169</v>
      </c>
      <c r="D116" s="27">
        <v>0</v>
      </c>
      <c r="E116" s="27">
        <v>0</v>
      </c>
      <c r="F116" s="27">
        <v>8870.2000000000007</v>
      </c>
      <c r="G116" s="27">
        <v>8870.2000000000007</v>
      </c>
      <c r="H116" s="27">
        <v>8870.2000000000007</v>
      </c>
      <c r="I116" s="27">
        <v>8870.2000000000007</v>
      </c>
      <c r="J116" s="27">
        <v>8870.2000000000007</v>
      </c>
      <c r="K116" s="27">
        <v>8870.2000000000007</v>
      </c>
      <c r="L116" s="27">
        <v>8870.2000000000007</v>
      </c>
      <c r="M116" s="27">
        <v>8870.2000000000007</v>
      </c>
      <c r="N116" s="27">
        <v>8870.2000000000007</v>
      </c>
      <c r="O116" s="27">
        <v>8870.2000000000007</v>
      </c>
      <c r="P116" s="41"/>
      <c r="Q116" s="27">
        <f t="shared" si="20"/>
        <v>88701.999999999985</v>
      </c>
      <c r="R116" s="68">
        <v>88702</v>
      </c>
      <c r="S116" s="89">
        <f t="shared" si="12"/>
        <v>0</v>
      </c>
    </row>
    <row r="117" spans="1:19" hidden="1" outlineLevel="1" x14ac:dyDescent="0.3">
      <c r="A117" s="39"/>
      <c r="B117" s="47"/>
      <c r="C117" s="4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1"/>
      <c r="Q117" s="27">
        <f t="shared" si="20"/>
        <v>0</v>
      </c>
      <c r="R117" s="75"/>
      <c r="S117" s="89">
        <f t="shared" si="12"/>
        <v>0</v>
      </c>
    </row>
    <row r="118" spans="1:19" hidden="1" outlineLevel="1" x14ac:dyDescent="0.3">
      <c r="A118" s="39"/>
      <c r="B118" s="47"/>
      <c r="C118" s="4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41"/>
      <c r="Q118" s="27">
        <f t="shared" si="20"/>
        <v>0</v>
      </c>
      <c r="R118" s="75"/>
      <c r="S118" s="89">
        <f t="shared" si="12"/>
        <v>0</v>
      </c>
    </row>
    <row r="119" spans="1:19" hidden="1" outlineLevel="1" x14ac:dyDescent="0.3">
      <c r="A119" s="39"/>
      <c r="B119" s="47"/>
      <c r="C119" s="4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41"/>
      <c r="Q119" s="27">
        <f t="shared" si="20"/>
        <v>0</v>
      </c>
      <c r="R119" s="75"/>
      <c r="S119" s="89">
        <f t="shared" si="12"/>
        <v>0</v>
      </c>
    </row>
    <row r="120" spans="1:19" hidden="1" outlineLevel="1" x14ac:dyDescent="0.3">
      <c r="A120" s="39"/>
      <c r="B120" s="47"/>
      <c r="C120" s="4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41"/>
      <c r="Q120" s="27">
        <f t="shared" si="20"/>
        <v>0</v>
      </c>
      <c r="R120" s="75"/>
      <c r="S120" s="89">
        <f t="shared" si="12"/>
        <v>0</v>
      </c>
    </row>
    <row r="121" spans="1:19" hidden="1" outlineLevel="1" x14ac:dyDescent="0.3">
      <c r="A121" s="39"/>
      <c r="B121" s="47"/>
      <c r="C121" s="4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41"/>
      <c r="Q121" s="27">
        <f t="shared" si="20"/>
        <v>0</v>
      </c>
      <c r="R121" s="75"/>
      <c r="S121" s="89">
        <f t="shared" si="12"/>
        <v>0</v>
      </c>
    </row>
    <row r="122" spans="1:19" hidden="1" outlineLevel="1" x14ac:dyDescent="0.3">
      <c r="A122" s="39"/>
      <c r="B122" s="47"/>
      <c r="C122" s="4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41"/>
      <c r="Q122" s="27">
        <f t="shared" si="20"/>
        <v>0</v>
      </c>
      <c r="R122" s="75"/>
      <c r="S122" s="89">
        <f t="shared" si="12"/>
        <v>0</v>
      </c>
    </row>
    <row r="123" spans="1:19" hidden="1" outlineLevel="1" x14ac:dyDescent="0.3">
      <c r="A123" s="39"/>
      <c r="B123" s="47"/>
      <c r="C123" s="4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41"/>
      <c r="Q123" s="27">
        <f t="shared" si="20"/>
        <v>0</v>
      </c>
      <c r="R123" s="75"/>
      <c r="S123" s="89">
        <f t="shared" si="12"/>
        <v>0</v>
      </c>
    </row>
    <row r="124" spans="1:19" s="12" customFormat="1" hidden="1" outlineLevel="1" x14ac:dyDescent="0.3">
      <c r="A124" s="39"/>
      <c r="B124" s="47"/>
      <c r="C124" s="4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68"/>
      <c r="S124" s="89">
        <f t="shared" si="12"/>
        <v>0</v>
      </c>
    </row>
    <row r="125" spans="1:19" s="12" customFormat="1" collapsed="1" x14ac:dyDescent="0.3">
      <c r="A125" s="39"/>
      <c r="B125" s="48" t="s">
        <v>35</v>
      </c>
      <c r="C125" s="31" t="s">
        <v>29</v>
      </c>
      <c r="D125" s="32">
        <f t="shared" ref="D125:O125" si="21">IF(SUM(D106:D124)&gt;0,SUM(D106:D124),"")</f>
        <v>4862.5</v>
      </c>
      <c r="E125" s="32">
        <f t="shared" si="21"/>
        <v>5112.5</v>
      </c>
      <c r="F125" s="32">
        <f t="shared" si="21"/>
        <v>20421.2</v>
      </c>
      <c r="G125" s="32">
        <f t="shared" si="21"/>
        <v>20421.2</v>
      </c>
      <c r="H125" s="32">
        <f t="shared" si="21"/>
        <v>20421.2</v>
      </c>
      <c r="I125" s="32">
        <f t="shared" si="21"/>
        <v>20421.2</v>
      </c>
      <c r="J125" s="32">
        <f t="shared" si="21"/>
        <v>20421.2</v>
      </c>
      <c r="K125" s="32">
        <f t="shared" si="21"/>
        <v>20421.2</v>
      </c>
      <c r="L125" s="32">
        <f t="shared" si="21"/>
        <v>20436.2</v>
      </c>
      <c r="M125" s="32">
        <f t="shared" si="21"/>
        <v>20436.2</v>
      </c>
      <c r="N125" s="32">
        <f t="shared" si="21"/>
        <v>18686.2</v>
      </c>
      <c r="O125" s="32">
        <f t="shared" si="21"/>
        <v>18526.2</v>
      </c>
      <c r="P125" s="32"/>
      <c r="Q125" s="27">
        <f t="shared" si="20"/>
        <v>210587.00000000006</v>
      </c>
      <c r="R125" s="70"/>
      <c r="S125" s="89"/>
    </row>
    <row r="126" spans="1:19" s="12" customFormat="1" x14ac:dyDescent="0.3">
      <c r="A126" s="39"/>
      <c r="B126" s="49"/>
      <c r="C126" s="37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4"/>
      <c r="S126" s="89"/>
    </row>
    <row r="127" spans="1:19" s="12" customFormat="1" x14ac:dyDescent="0.3">
      <c r="B127" s="43" t="s">
        <v>36</v>
      </c>
      <c r="C127" s="37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4"/>
      <c r="S127" s="89"/>
    </row>
    <row r="128" spans="1:19" s="12" customFormat="1" x14ac:dyDescent="0.3">
      <c r="A128" s="39"/>
      <c r="B128" s="47" t="s">
        <v>170</v>
      </c>
      <c r="C128" s="47" t="s">
        <v>171</v>
      </c>
      <c r="D128" s="27">
        <v>0</v>
      </c>
      <c r="E128" s="27">
        <v>0</v>
      </c>
      <c r="F128" s="27">
        <v>1050</v>
      </c>
      <c r="G128" s="27">
        <v>350</v>
      </c>
      <c r="H128" s="27">
        <v>350</v>
      </c>
      <c r="I128" s="27">
        <v>350</v>
      </c>
      <c r="J128" s="27">
        <v>350</v>
      </c>
      <c r="K128" s="27">
        <v>350</v>
      </c>
      <c r="L128" s="27">
        <v>350</v>
      </c>
      <c r="M128" s="27">
        <v>350</v>
      </c>
      <c r="N128" s="27">
        <v>0</v>
      </c>
      <c r="O128" s="27">
        <v>0</v>
      </c>
      <c r="P128" s="41"/>
      <c r="Q128" s="27">
        <f>SUM(D128:P128)</f>
        <v>3500</v>
      </c>
      <c r="R128" s="68">
        <v>3500</v>
      </c>
      <c r="S128" s="89">
        <f t="shared" si="12"/>
        <v>0</v>
      </c>
    </row>
    <row r="129" spans="1:19" s="12" customFormat="1" x14ac:dyDescent="0.3">
      <c r="A129" s="39"/>
      <c r="B129" s="47" t="s">
        <v>172</v>
      </c>
      <c r="C129" s="47" t="s">
        <v>173</v>
      </c>
      <c r="D129" s="27">
        <v>0</v>
      </c>
      <c r="E129" s="27">
        <v>0</v>
      </c>
      <c r="F129" s="27">
        <v>25500</v>
      </c>
      <c r="G129" s="27">
        <v>8500</v>
      </c>
      <c r="H129" s="27">
        <v>8500</v>
      </c>
      <c r="I129" s="27">
        <v>8500</v>
      </c>
      <c r="J129" s="27">
        <v>8500</v>
      </c>
      <c r="K129" s="27">
        <v>8500</v>
      </c>
      <c r="L129" s="27">
        <v>8500</v>
      </c>
      <c r="M129" s="27">
        <v>8500</v>
      </c>
      <c r="N129" s="27">
        <v>0</v>
      </c>
      <c r="O129" s="27">
        <v>0</v>
      </c>
      <c r="P129" s="41"/>
      <c r="Q129" s="27">
        <f t="shared" ref="Q129:Q163" si="22">SUM(D129:P129)</f>
        <v>85000</v>
      </c>
      <c r="R129" s="68">
        <v>85000</v>
      </c>
      <c r="S129" s="89">
        <f t="shared" si="12"/>
        <v>0</v>
      </c>
    </row>
    <row r="130" spans="1:19" s="12" customFormat="1" x14ac:dyDescent="0.3">
      <c r="A130" s="39"/>
      <c r="B130" s="47" t="s">
        <v>174</v>
      </c>
      <c r="C130" s="47" t="s">
        <v>175</v>
      </c>
      <c r="D130" s="27">
        <v>0</v>
      </c>
      <c r="E130" s="27">
        <v>0</v>
      </c>
      <c r="F130" s="27">
        <v>4350</v>
      </c>
      <c r="G130" s="27">
        <v>1450</v>
      </c>
      <c r="H130" s="27">
        <v>1450</v>
      </c>
      <c r="I130" s="27">
        <v>1450</v>
      </c>
      <c r="J130" s="27">
        <v>1450</v>
      </c>
      <c r="K130" s="27">
        <v>1450</v>
      </c>
      <c r="L130" s="27">
        <v>1450</v>
      </c>
      <c r="M130" s="27">
        <v>1450</v>
      </c>
      <c r="N130" s="27">
        <v>0</v>
      </c>
      <c r="O130" s="27">
        <v>0</v>
      </c>
      <c r="P130" s="41"/>
      <c r="Q130" s="27">
        <f t="shared" si="22"/>
        <v>14500</v>
      </c>
      <c r="R130" s="68">
        <v>14500</v>
      </c>
      <c r="S130" s="89">
        <f t="shared" si="12"/>
        <v>0</v>
      </c>
    </row>
    <row r="131" spans="1:19" s="12" customFormat="1" x14ac:dyDescent="0.3">
      <c r="A131" s="39"/>
      <c r="B131" s="47" t="s">
        <v>176</v>
      </c>
      <c r="C131" s="47" t="s">
        <v>177</v>
      </c>
      <c r="D131" s="27">
        <v>0</v>
      </c>
      <c r="E131" s="27">
        <v>0</v>
      </c>
      <c r="F131" s="27">
        <v>13548.9</v>
      </c>
      <c r="G131" s="27">
        <v>4516.3</v>
      </c>
      <c r="H131" s="27">
        <v>4516.3</v>
      </c>
      <c r="I131" s="27">
        <v>4516.3</v>
      </c>
      <c r="J131" s="27">
        <v>4516.3</v>
      </c>
      <c r="K131" s="27">
        <v>4516.3</v>
      </c>
      <c r="L131" s="27">
        <v>4516.3</v>
      </c>
      <c r="M131" s="27">
        <v>4516.3</v>
      </c>
      <c r="N131" s="27">
        <v>0</v>
      </c>
      <c r="O131" s="27">
        <v>0</v>
      </c>
      <c r="P131" s="41"/>
      <c r="Q131" s="27">
        <f t="shared" si="22"/>
        <v>45163.000000000007</v>
      </c>
      <c r="R131" s="68">
        <v>45163</v>
      </c>
      <c r="S131" s="89">
        <f t="shared" si="12"/>
        <v>0</v>
      </c>
    </row>
    <row r="132" spans="1:19" s="12" customFormat="1" x14ac:dyDescent="0.3">
      <c r="A132" s="39"/>
      <c r="B132" s="47" t="s">
        <v>178</v>
      </c>
      <c r="C132" s="47" t="s">
        <v>179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41"/>
      <c r="Q132" s="27">
        <f t="shared" si="22"/>
        <v>0</v>
      </c>
      <c r="R132" s="68">
        <v>0</v>
      </c>
      <c r="S132" s="89">
        <f t="shared" si="12"/>
        <v>0</v>
      </c>
    </row>
    <row r="133" spans="1:19" s="12" customFormat="1" x14ac:dyDescent="0.3">
      <c r="A133" s="39"/>
      <c r="B133" s="47" t="s">
        <v>180</v>
      </c>
      <c r="C133" s="47" t="s">
        <v>181</v>
      </c>
      <c r="D133" s="27">
        <v>6780.768</v>
      </c>
      <c r="E133" s="27">
        <v>6780.768</v>
      </c>
      <c r="F133" s="27">
        <v>6780.768</v>
      </c>
      <c r="G133" s="27">
        <v>6780.768</v>
      </c>
      <c r="H133" s="27">
        <v>6780.768</v>
      </c>
      <c r="I133" s="27">
        <v>6780.768</v>
      </c>
      <c r="J133" s="27">
        <v>6780.768</v>
      </c>
      <c r="K133" s="27">
        <v>6780.768</v>
      </c>
      <c r="L133" s="27">
        <v>6862.4640000000009</v>
      </c>
      <c r="M133" s="27">
        <v>6862.4640000000009</v>
      </c>
      <c r="N133" s="27">
        <v>6862.4640000000009</v>
      </c>
      <c r="O133" s="27">
        <v>6862.4640000000009</v>
      </c>
      <c r="P133" s="41"/>
      <c r="Q133" s="27">
        <f t="shared" si="22"/>
        <v>81696</v>
      </c>
      <c r="R133" s="68">
        <v>81696</v>
      </c>
      <c r="S133" s="89">
        <f t="shared" si="12"/>
        <v>0</v>
      </c>
    </row>
    <row r="134" spans="1:19" s="12" customFormat="1" x14ac:dyDescent="0.3">
      <c r="A134" s="39"/>
      <c r="B134" s="47" t="s">
        <v>182</v>
      </c>
      <c r="C134" s="47" t="s">
        <v>183</v>
      </c>
      <c r="D134" s="27">
        <v>6972</v>
      </c>
      <c r="E134" s="27">
        <v>6972</v>
      </c>
      <c r="F134" s="27">
        <v>6972</v>
      </c>
      <c r="G134" s="27">
        <v>6972</v>
      </c>
      <c r="H134" s="27">
        <v>6972</v>
      </c>
      <c r="I134" s="27">
        <v>6972</v>
      </c>
      <c r="J134" s="27">
        <v>6972</v>
      </c>
      <c r="K134" s="27">
        <v>6972</v>
      </c>
      <c r="L134" s="27">
        <v>7056</v>
      </c>
      <c r="M134" s="27">
        <v>7056</v>
      </c>
      <c r="N134" s="27">
        <v>7056</v>
      </c>
      <c r="O134" s="27">
        <v>7056</v>
      </c>
      <c r="P134" s="41"/>
      <c r="Q134" s="27">
        <f t="shared" si="22"/>
        <v>84000</v>
      </c>
      <c r="R134" s="68">
        <v>84000</v>
      </c>
      <c r="S134" s="89">
        <f t="shared" si="12"/>
        <v>0</v>
      </c>
    </row>
    <row r="135" spans="1:19" s="12" customFormat="1" x14ac:dyDescent="0.3">
      <c r="A135" s="39"/>
      <c r="B135" s="47" t="s">
        <v>184</v>
      </c>
      <c r="C135" s="47" t="s">
        <v>185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41"/>
      <c r="Q135" s="27">
        <f t="shared" si="22"/>
        <v>0</v>
      </c>
      <c r="R135" s="68">
        <v>0</v>
      </c>
      <c r="S135" s="89">
        <f t="shared" si="12"/>
        <v>0</v>
      </c>
    </row>
    <row r="136" spans="1:19" s="12" customFormat="1" x14ac:dyDescent="0.3">
      <c r="A136" s="39"/>
      <c r="B136" s="47" t="s">
        <v>186</v>
      </c>
      <c r="C136" s="47" t="s">
        <v>187</v>
      </c>
      <c r="D136" s="27">
        <v>10387.699000000001</v>
      </c>
      <c r="E136" s="27">
        <v>10387.699000000001</v>
      </c>
      <c r="F136" s="27">
        <v>10387.699000000001</v>
      </c>
      <c r="G136" s="27">
        <v>10387.699000000001</v>
      </c>
      <c r="H136" s="27">
        <v>10387.699000000001</v>
      </c>
      <c r="I136" s="27">
        <v>10387.699000000001</v>
      </c>
      <c r="J136" s="27">
        <v>10387.699000000001</v>
      </c>
      <c r="K136" s="27">
        <v>10387.699000000001</v>
      </c>
      <c r="L136" s="27">
        <v>10512.852000000001</v>
      </c>
      <c r="M136" s="27">
        <v>10512.852000000001</v>
      </c>
      <c r="N136" s="27">
        <v>10512.852000000001</v>
      </c>
      <c r="O136" s="27">
        <v>10512.852000000001</v>
      </c>
      <c r="P136" s="41"/>
      <c r="Q136" s="27">
        <f t="shared" si="22"/>
        <v>125153</v>
      </c>
      <c r="R136" s="68">
        <v>125153</v>
      </c>
      <c r="S136" s="89">
        <f t="shared" si="12"/>
        <v>0</v>
      </c>
    </row>
    <row r="137" spans="1:19" s="12" customFormat="1" x14ac:dyDescent="0.3">
      <c r="A137" s="39"/>
      <c r="B137" s="47" t="s">
        <v>188</v>
      </c>
      <c r="C137" s="47" t="s">
        <v>189</v>
      </c>
      <c r="D137" s="27">
        <v>207.5</v>
      </c>
      <c r="E137" s="27">
        <v>207.5</v>
      </c>
      <c r="F137" s="27">
        <v>207.5</v>
      </c>
      <c r="G137" s="27">
        <v>207.5</v>
      </c>
      <c r="H137" s="27">
        <v>207.5</v>
      </c>
      <c r="I137" s="27">
        <v>207.5</v>
      </c>
      <c r="J137" s="27">
        <v>207.5</v>
      </c>
      <c r="K137" s="27">
        <v>207.5</v>
      </c>
      <c r="L137" s="27">
        <v>210</v>
      </c>
      <c r="M137" s="27">
        <v>210</v>
      </c>
      <c r="N137" s="27">
        <v>210</v>
      </c>
      <c r="O137" s="27">
        <v>210</v>
      </c>
      <c r="P137" s="41"/>
      <c r="Q137" s="27">
        <f t="shared" si="22"/>
        <v>2500</v>
      </c>
      <c r="R137" s="68">
        <v>2500</v>
      </c>
      <c r="S137" s="89">
        <f t="shared" si="12"/>
        <v>0</v>
      </c>
    </row>
    <row r="138" spans="1:19" s="12" customFormat="1" x14ac:dyDescent="0.3">
      <c r="A138" s="39"/>
      <c r="B138" s="47" t="s">
        <v>190</v>
      </c>
      <c r="C138" s="47" t="s">
        <v>191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41"/>
      <c r="Q138" s="27">
        <f t="shared" si="22"/>
        <v>0</v>
      </c>
      <c r="R138" s="68">
        <v>0</v>
      </c>
      <c r="S138" s="89">
        <f t="shared" si="12"/>
        <v>0</v>
      </c>
    </row>
    <row r="139" spans="1:19" s="12" customFormat="1" x14ac:dyDescent="0.3">
      <c r="A139" s="39"/>
      <c r="B139" s="47" t="s">
        <v>192</v>
      </c>
      <c r="C139" s="47" t="s">
        <v>193</v>
      </c>
      <c r="D139" s="27">
        <v>1293.3890000000001</v>
      </c>
      <c r="E139" s="27">
        <v>1293.3890000000001</v>
      </c>
      <c r="F139" s="27">
        <v>1293.3890000000001</v>
      </c>
      <c r="G139" s="27">
        <v>1293.3890000000001</v>
      </c>
      <c r="H139" s="27">
        <v>1293.3890000000001</v>
      </c>
      <c r="I139" s="27">
        <v>1293.3890000000001</v>
      </c>
      <c r="J139" s="27">
        <v>1293.3890000000001</v>
      </c>
      <c r="K139" s="27">
        <v>1293.3890000000001</v>
      </c>
      <c r="L139" s="27">
        <v>1308.972</v>
      </c>
      <c r="M139" s="27">
        <v>1308.972</v>
      </c>
      <c r="N139" s="27">
        <v>1308.972</v>
      </c>
      <c r="O139" s="27">
        <v>1308.972</v>
      </c>
      <c r="P139" s="41"/>
      <c r="Q139" s="27">
        <f t="shared" si="22"/>
        <v>15583</v>
      </c>
      <c r="R139" s="68">
        <v>15583</v>
      </c>
      <c r="S139" s="89">
        <f t="shared" si="12"/>
        <v>0</v>
      </c>
    </row>
    <row r="140" spans="1:19" s="12" customFormat="1" x14ac:dyDescent="0.3">
      <c r="A140" s="39"/>
      <c r="B140" s="47" t="s">
        <v>194</v>
      </c>
      <c r="C140" s="47" t="s">
        <v>195</v>
      </c>
      <c r="D140" s="27" t="s">
        <v>51</v>
      </c>
      <c r="E140" s="27" t="s">
        <v>51</v>
      </c>
      <c r="F140" s="27" t="s">
        <v>51</v>
      </c>
      <c r="G140" s="27" t="s">
        <v>51</v>
      </c>
      <c r="H140" s="27" t="s">
        <v>51</v>
      </c>
      <c r="I140" s="27" t="s">
        <v>51</v>
      </c>
      <c r="J140" s="27" t="s">
        <v>51</v>
      </c>
      <c r="K140" s="27" t="s">
        <v>51</v>
      </c>
      <c r="L140" s="27" t="s">
        <v>51</v>
      </c>
      <c r="M140" s="27" t="s">
        <v>51</v>
      </c>
      <c r="N140" s="27" t="s">
        <v>51</v>
      </c>
      <c r="O140" s="27" t="s">
        <v>51</v>
      </c>
      <c r="P140" s="41"/>
      <c r="Q140" s="27">
        <f t="shared" si="22"/>
        <v>0</v>
      </c>
      <c r="R140" s="68"/>
      <c r="S140" s="89">
        <f t="shared" si="12"/>
        <v>0</v>
      </c>
    </row>
    <row r="141" spans="1:19" s="12" customFormat="1" x14ac:dyDescent="0.3">
      <c r="A141" s="39"/>
      <c r="B141" s="47" t="s">
        <v>196</v>
      </c>
      <c r="C141" s="47" t="s">
        <v>197</v>
      </c>
      <c r="D141" s="27">
        <v>1271.394</v>
      </c>
      <c r="E141" s="27">
        <v>1271.394</v>
      </c>
      <c r="F141" s="27">
        <v>1271.394</v>
      </c>
      <c r="G141" s="27">
        <v>1271.394</v>
      </c>
      <c r="H141" s="27">
        <v>1271.394</v>
      </c>
      <c r="I141" s="27">
        <v>1271.394</v>
      </c>
      <c r="J141" s="27">
        <v>1271.394</v>
      </c>
      <c r="K141" s="27">
        <v>1271.394</v>
      </c>
      <c r="L141" s="27">
        <v>1286.712</v>
      </c>
      <c r="M141" s="27">
        <v>1286.712</v>
      </c>
      <c r="N141" s="27">
        <v>1286.712</v>
      </c>
      <c r="O141" s="27">
        <v>1286.712</v>
      </c>
      <c r="P141" s="41"/>
      <c r="Q141" s="27">
        <f t="shared" si="22"/>
        <v>15317.999999999998</v>
      </c>
      <c r="R141" s="68">
        <v>15318</v>
      </c>
      <c r="S141" s="89">
        <f t="shared" ref="S141:S174" si="23">Q141-R141</f>
        <v>0</v>
      </c>
    </row>
    <row r="142" spans="1:19" s="12" customFormat="1" x14ac:dyDescent="0.3">
      <c r="A142" s="39"/>
      <c r="B142" s="47" t="s">
        <v>198</v>
      </c>
      <c r="C142" s="47" t="s">
        <v>199</v>
      </c>
      <c r="D142" s="27">
        <v>639.93000000000006</v>
      </c>
      <c r="E142" s="27">
        <v>639.93000000000006</v>
      </c>
      <c r="F142" s="27">
        <v>639.93000000000006</v>
      </c>
      <c r="G142" s="27">
        <v>639.93000000000006</v>
      </c>
      <c r="H142" s="27">
        <v>639.93000000000006</v>
      </c>
      <c r="I142" s="27">
        <v>639.93000000000006</v>
      </c>
      <c r="J142" s="27">
        <v>639.93000000000006</v>
      </c>
      <c r="K142" s="27">
        <v>639.93000000000006</v>
      </c>
      <c r="L142" s="27">
        <v>647.64</v>
      </c>
      <c r="M142" s="27">
        <v>647.64</v>
      </c>
      <c r="N142" s="27">
        <v>647.64</v>
      </c>
      <c r="O142" s="27">
        <v>647.64</v>
      </c>
      <c r="P142" s="41"/>
      <c r="Q142" s="27">
        <f t="shared" si="22"/>
        <v>7710.0000000000027</v>
      </c>
      <c r="R142" s="68">
        <v>7710</v>
      </c>
      <c r="S142" s="89">
        <f t="shared" si="23"/>
        <v>0</v>
      </c>
    </row>
    <row r="143" spans="1:19" s="12" customFormat="1" x14ac:dyDescent="0.3">
      <c r="A143" s="39"/>
      <c r="B143" s="47" t="s">
        <v>200</v>
      </c>
      <c r="C143" s="47" t="s">
        <v>201</v>
      </c>
      <c r="D143" s="27">
        <v>1245</v>
      </c>
      <c r="E143" s="27">
        <v>1245</v>
      </c>
      <c r="F143" s="27">
        <v>1245</v>
      </c>
      <c r="G143" s="27">
        <v>1245</v>
      </c>
      <c r="H143" s="27">
        <v>1245</v>
      </c>
      <c r="I143" s="27">
        <v>1245</v>
      </c>
      <c r="J143" s="27">
        <v>1245</v>
      </c>
      <c r="K143" s="27">
        <v>1245</v>
      </c>
      <c r="L143" s="27">
        <v>1260</v>
      </c>
      <c r="M143" s="27">
        <v>1260</v>
      </c>
      <c r="N143" s="27">
        <v>1260</v>
      </c>
      <c r="O143" s="27">
        <v>1260</v>
      </c>
      <c r="P143" s="41"/>
      <c r="Q143" s="27">
        <f t="shared" si="22"/>
        <v>15000</v>
      </c>
      <c r="R143" s="68">
        <v>15000</v>
      </c>
      <c r="S143" s="89">
        <f t="shared" si="23"/>
        <v>0</v>
      </c>
    </row>
    <row r="144" spans="1:19" s="12" customFormat="1" x14ac:dyDescent="0.3">
      <c r="A144" s="39"/>
      <c r="B144" s="47" t="s">
        <v>202</v>
      </c>
      <c r="C144" s="47" t="s">
        <v>203</v>
      </c>
      <c r="D144" s="27">
        <v>0</v>
      </c>
      <c r="E144" s="27">
        <v>0</v>
      </c>
      <c r="F144" s="27">
        <v>0</v>
      </c>
      <c r="G144" s="27">
        <v>0</v>
      </c>
      <c r="H144" s="27">
        <v>6000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6000</v>
      </c>
      <c r="O144" s="27">
        <v>0</v>
      </c>
      <c r="P144" s="41"/>
      <c r="Q144" s="27">
        <f t="shared" si="22"/>
        <v>12000</v>
      </c>
      <c r="R144" s="68">
        <v>12000</v>
      </c>
      <c r="S144" s="89">
        <f t="shared" si="23"/>
        <v>0</v>
      </c>
    </row>
    <row r="145" spans="1:19" s="12" customFormat="1" x14ac:dyDescent="0.3">
      <c r="A145" s="39"/>
      <c r="B145" s="47" t="s">
        <v>194</v>
      </c>
      <c r="C145" s="47" t="s">
        <v>253</v>
      </c>
      <c r="D145" s="27">
        <v>599.67500000000007</v>
      </c>
      <c r="E145" s="27">
        <v>599.67500000000007</v>
      </c>
      <c r="F145" s="27">
        <v>599.67500000000007</v>
      </c>
      <c r="G145" s="27">
        <v>599.67500000000007</v>
      </c>
      <c r="H145" s="27">
        <v>599.67500000000007</v>
      </c>
      <c r="I145" s="27">
        <v>599.67500000000007</v>
      </c>
      <c r="J145" s="27">
        <v>599.67500000000007</v>
      </c>
      <c r="K145" s="27">
        <v>599.67500000000007</v>
      </c>
      <c r="L145" s="27">
        <v>606.90000000000009</v>
      </c>
      <c r="M145" s="27">
        <v>606.90000000000009</v>
      </c>
      <c r="N145" s="27">
        <v>606.90000000000009</v>
      </c>
      <c r="O145" s="27">
        <v>606.90000000000009</v>
      </c>
      <c r="P145" s="41"/>
      <c r="Q145" s="27"/>
      <c r="R145" s="68">
        <v>7225</v>
      </c>
      <c r="S145" s="89"/>
    </row>
    <row r="146" spans="1:19" s="12" customFormat="1" x14ac:dyDescent="0.3">
      <c r="A146" s="39"/>
      <c r="B146" s="47" t="s">
        <v>204</v>
      </c>
      <c r="C146" s="47" t="s">
        <v>205</v>
      </c>
      <c r="D146" s="27">
        <v>53018.574000000001</v>
      </c>
      <c r="E146" s="27">
        <v>53018.574000000001</v>
      </c>
      <c r="F146" s="27">
        <v>53018.574000000001</v>
      </c>
      <c r="G146" s="27">
        <v>53018.574000000001</v>
      </c>
      <c r="H146" s="27">
        <v>53018.574000000001</v>
      </c>
      <c r="I146" s="27">
        <v>53018.574000000001</v>
      </c>
      <c r="J146" s="27">
        <v>53018.574000000001</v>
      </c>
      <c r="K146" s="27">
        <v>53018.574000000001</v>
      </c>
      <c r="L146" s="27">
        <v>53657.352000000006</v>
      </c>
      <c r="M146" s="27">
        <v>53657.352000000006</v>
      </c>
      <c r="N146" s="27">
        <v>53657.352000000006</v>
      </c>
      <c r="O146" s="27">
        <v>53657.352000000006</v>
      </c>
      <c r="P146" s="41"/>
      <c r="Q146" s="27">
        <f t="shared" si="22"/>
        <v>638778</v>
      </c>
      <c r="R146" s="68">
        <v>638778</v>
      </c>
      <c r="S146" s="89">
        <f t="shared" si="23"/>
        <v>0</v>
      </c>
    </row>
    <row r="147" spans="1:19" s="12" customFormat="1" x14ac:dyDescent="0.3">
      <c r="A147" s="39"/>
      <c r="B147" s="47" t="s">
        <v>206</v>
      </c>
      <c r="C147" s="47" t="s">
        <v>207</v>
      </c>
      <c r="D147" s="27">
        <v>0</v>
      </c>
      <c r="E147" s="27">
        <v>0</v>
      </c>
      <c r="F147" s="27">
        <v>750</v>
      </c>
      <c r="G147" s="27">
        <v>750</v>
      </c>
      <c r="H147" s="27">
        <v>750</v>
      </c>
      <c r="I147" s="27">
        <v>750</v>
      </c>
      <c r="J147" s="27">
        <v>750</v>
      </c>
      <c r="K147" s="27">
        <v>750</v>
      </c>
      <c r="L147" s="27">
        <v>750</v>
      </c>
      <c r="M147" s="27">
        <v>750</v>
      </c>
      <c r="N147" s="27">
        <v>750</v>
      </c>
      <c r="O147" s="27">
        <v>750</v>
      </c>
      <c r="P147" s="41"/>
      <c r="Q147" s="27">
        <f t="shared" si="22"/>
        <v>7500</v>
      </c>
      <c r="R147" s="68">
        <v>7500</v>
      </c>
      <c r="S147" s="89">
        <f t="shared" si="23"/>
        <v>0</v>
      </c>
    </row>
    <row r="148" spans="1:19" s="12" customFormat="1" x14ac:dyDescent="0.3">
      <c r="A148" s="39"/>
      <c r="B148" s="47" t="s">
        <v>208</v>
      </c>
      <c r="C148" s="47" t="s">
        <v>209</v>
      </c>
      <c r="D148" s="27">
        <v>638.21298149999996</v>
      </c>
      <c r="E148" s="27">
        <v>638.21298149999996</v>
      </c>
      <c r="F148" s="27">
        <v>638.21298149999996</v>
      </c>
      <c r="G148" s="27">
        <v>638.21298149999996</v>
      </c>
      <c r="H148" s="27">
        <v>638.21298149999996</v>
      </c>
      <c r="I148" s="27">
        <v>638.21298149999996</v>
      </c>
      <c r="J148" s="27">
        <v>638.21298149999996</v>
      </c>
      <c r="K148" s="27">
        <v>638.21298149999996</v>
      </c>
      <c r="L148" s="27">
        <v>638.21298149999996</v>
      </c>
      <c r="M148" s="27">
        <v>638.21298149999996</v>
      </c>
      <c r="N148" s="27">
        <v>638.21298149999996</v>
      </c>
      <c r="O148" s="27">
        <v>638.65337399999999</v>
      </c>
      <c r="P148" s="41"/>
      <c r="Q148" s="27">
        <f t="shared" si="22"/>
        <v>7658.9961704999987</v>
      </c>
      <c r="R148" s="68">
        <v>7659</v>
      </c>
      <c r="S148" s="89">
        <f t="shared" si="23"/>
        <v>-3.8295000013022218E-3</v>
      </c>
    </row>
    <row r="149" spans="1:19" s="12" customFormat="1" x14ac:dyDescent="0.3">
      <c r="A149" s="39"/>
      <c r="B149" s="47" t="s">
        <v>210</v>
      </c>
      <c r="C149" s="47" t="s">
        <v>211</v>
      </c>
      <c r="D149" s="27">
        <v>850.95064200000002</v>
      </c>
      <c r="E149" s="27">
        <v>850.95064200000002</v>
      </c>
      <c r="F149" s="27">
        <v>850.95064200000002</v>
      </c>
      <c r="G149" s="27">
        <v>850.95064200000002</v>
      </c>
      <c r="H149" s="27">
        <v>850.95064200000002</v>
      </c>
      <c r="I149" s="27">
        <v>850.95064200000002</v>
      </c>
      <c r="J149" s="27">
        <v>850.95064200000002</v>
      </c>
      <c r="K149" s="27">
        <v>850.95064200000002</v>
      </c>
      <c r="L149" s="27">
        <v>850.95064200000002</v>
      </c>
      <c r="M149" s="27">
        <v>850.95064200000002</v>
      </c>
      <c r="N149" s="27">
        <v>850.95064200000002</v>
      </c>
      <c r="O149" s="27">
        <v>851.53783199999998</v>
      </c>
      <c r="P149" s="41"/>
      <c r="Q149" s="27">
        <f t="shared" si="22"/>
        <v>10211.994893999999</v>
      </c>
      <c r="R149" s="68">
        <v>10212</v>
      </c>
      <c r="S149" s="89">
        <f t="shared" si="23"/>
        <v>-5.1060000005236361E-3</v>
      </c>
    </row>
    <row r="150" spans="1:19" s="12" customFormat="1" x14ac:dyDescent="0.3">
      <c r="A150" s="39"/>
      <c r="B150" s="47" t="s">
        <v>212</v>
      </c>
      <c r="C150" s="47" t="s">
        <v>213</v>
      </c>
      <c r="D150" s="27" t="s">
        <v>51</v>
      </c>
      <c r="E150" s="27" t="s">
        <v>51</v>
      </c>
      <c r="F150" s="27" t="s">
        <v>51</v>
      </c>
      <c r="G150" s="27" t="s">
        <v>51</v>
      </c>
      <c r="H150" s="27" t="s">
        <v>51</v>
      </c>
      <c r="I150" s="27" t="s">
        <v>51</v>
      </c>
      <c r="J150" s="27" t="s">
        <v>51</v>
      </c>
      <c r="K150" s="27" t="s">
        <v>51</v>
      </c>
      <c r="L150" s="27" t="s">
        <v>51</v>
      </c>
      <c r="M150" s="27" t="s">
        <v>51</v>
      </c>
      <c r="N150" s="27" t="s">
        <v>51</v>
      </c>
      <c r="O150" s="27" t="s">
        <v>51</v>
      </c>
      <c r="P150" s="41"/>
      <c r="Q150" s="27">
        <f t="shared" si="22"/>
        <v>0</v>
      </c>
      <c r="R150" s="68">
        <v>0</v>
      </c>
      <c r="S150" s="89">
        <f t="shared" si="23"/>
        <v>0</v>
      </c>
    </row>
    <row r="151" spans="1:19" s="12" customFormat="1" outlineLevel="1" x14ac:dyDescent="0.3">
      <c r="A151" s="39"/>
      <c r="B151" s="47" t="s">
        <v>214</v>
      </c>
      <c r="C151" s="47" t="s">
        <v>215</v>
      </c>
      <c r="D151" s="27" t="s">
        <v>51</v>
      </c>
      <c r="E151" s="27" t="s">
        <v>51</v>
      </c>
      <c r="F151" s="27">
        <v>80</v>
      </c>
      <c r="G151" s="27">
        <v>80</v>
      </c>
      <c r="H151" s="27">
        <v>80</v>
      </c>
      <c r="I151" s="27">
        <v>80</v>
      </c>
      <c r="J151" s="27">
        <v>80</v>
      </c>
      <c r="K151" s="27">
        <v>80</v>
      </c>
      <c r="L151" s="27">
        <v>80</v>
      </c>
      <c r="M151" s="27">
        <v>80</v>
      </c>
      <c r="N151" s="27">
        <v>80</v>
      </c>
      <c r="O151" s="27">
        <v>80</v>
      </c>
      <c r="P151" s="41"/>
      <c r="Q151" s="27">
        <f t="shared" si="22"/>
        <v>800</v>
      </c>
      <c r="R151" s="68">
        <v>800</v>
      </c>
      <c r="S151" s="89">
        <f t="shared" si="23"/>
        <v>0</v>
      </c>
    </row>
    <row r="152" spans="1:19" s="12" customFormat="1" outlineLevel="1" x14ac:dyDescent="0.3">
      <c r="A152" s="39"/>
      <c r="B152" s="47" t="s">
        <v>216</v>
      </c>
      <c r="C152" s="47" t="s">
        <v>217</v>
      </c>
      <c r="D152" s="27" t="s">
        <v>51</v>
      </c>
      <c r="E152" s="27" t="s">
        <v>51</v>
      </c>
      <c r="F152" s="27" t="s">
        <v>51</v>
      </c>
      <c r="G152" s="27" t="s">
        <v>51</v>
      </c>
      <c r="H152" s="27" t="s">
        <v>51</v>
      </c>
      <c r="I152" s="27" t="s">
        <v>51</v>
      </c>
      <c r="J152" s="27" t="s">
        <v>51</v>
      </c>
      <c r="K152" s="27" t="s">
        <v>51</v>
      </c>
      <c r="L152" s="27" t="s">
        <v>51</v>
      </c>
      <c r="M152" s="27" t="s">
        <v>51</v>
      </c>
      <c r="N152" s="27" t="s">
        <v>51</v>
      </c>
      <c r="O152" s="27" t="s">
        <v>51</v>
      </c>
      <c r="P152" s="41"/>
      <c r="Q152" s="27">
        <f t="shared" si="22"/>
        <v>0</v>
      </c>
      <c r="R152" s="68">
        <v>0</v>
      </c>
      <c r="S152" s="89">
        <f t="shared" si="23"/>
        <v>0</v>
      </c>
    </row>
    <row r="153" spans="1:19" s="12" customFormat="1" outlineLevel="1" x14ac:dyDescent="0.3">
      <c r="A153" s="39"/>
      <c r="B153" s="47" t="s">
        <v>218</v>
      </c>
      <c r="C153" s="47" t="s">
        <v>219</v>
      </c>
      <c r="D153" s="27" t="s">
        <v>51</v>
      </c>
      <c r="E153" s="27" t="s">
        <v>51</v>
      </c>
      <c r="F153" s="27">
        <v>8500</v>
      </c>
      <c r="G153" s="27">
        <v>8500</v>
      </c>
      <c r="H153" s="27">
        <v>8500</v>
      </c>
      <c r="I153" s="27">
        <v>8500</v>
      </c>
      <c r="J153" s="27">
        <v>8500</v>
      </c>
      <c r="K153" s="27">
        <v>8500</v>
      </c>
      <c r="L153" s="27">
        <v>8500</v>
      </c>
      <c r="M153" s="27">
        <v>8500</v>
      </c>
      <c r="N153" s="27">
        <v>8500</v>
      </c>
      <c r="O153" s="27">
        <v>8500</v>
      </c>
      <c r="P153" s="41"/>
      <c r="Q153" s="27">
        <f t="shared" si="22"/>
        <v>85000</v>
      </c>
      <c r="R153" s="68">
        <v>85000</v>
      </c>
      <c r="S153" s="89">
        <f t="shared" si="23"/>
        <v>0</v>
      </c>
    </row>
    <row r="154" spans="1:19" s="12" customFormat="1" outlineLevel="1" x14ac:dyDescent="0.3">
      <c r="A154" s="39"/>
      <c r="B154" s="47" t="s">
        <v>53</v>
      </c>
      <c r="C154" s="47" t="s">
        <v>220</v>
      </c>
      <c r="D154" s="27" t="s">
        <v>51</v>
      </c>
      <c r="E154" s="27" t="s">
        <v>51</v>
      </c>
      <c r="F154" s="27">
        <v>100</v>
      </c>
      <c r="G154" s="27">
        <v>100</v>
      </c>
      <c r="H154" s="27">
        <v>100</v>
      </c>
      <c r="I154" s="27">
        <v>100</v>
      </c>
      <c r="J154" s="27">
        <v>100</v>
      </c>
      <c r="K154" s="27">
        <v>100</v>
      </c>
      <c r="L154" s="27">
        <v>100</v>
      </c>
      <c r="M154" s="27">
        <v>100</v>
      </c>
      <c r="N154" s="27">
        <v>100</v>
      </c>
      <c r="O154" s="27">
        <v>100</v>
      </c>
      <c r="P154" s="41"/>
      <c r="Q154" s="27">
        <f t="shared" si="22"/>
        <v>1000</v>
      </c>
      <c r="R154" s="68">
        <v>1000</v>
      </c>
      <c r="S154" s="89">
        <f t="shared" si="23"/>
        <v>0</v>
      </c>
    </row>
    <row r="155" spans="1:19" s="12" customFormat="1" outlineLevel="1" x14ac:dyDescent="0.3">
      <c r="A155" s="39"/>
      <c r="B155" s="47" t="s">
        <v>221</v>
      </c>
      <c r="C155" s="47" t="s">
        <v>222</v>
      </c>
      <c r="D155" s="27" t="s">
        <v>51</v>
      </c>
      <c r="E155" s="27" t="s">
        <v>51</v>
      </c>
      <c r="F155" s="27">
        <v>2236.0430000000001</v>
      </c>
      <c r="G155" s="27">
        <v>2236.0430000000001</v>
      </c>
      <c r="H155" s="27">
        <v>2236.0430000000001</v>
      </c>
      <c r="I155" s="27">
        <v>2236.0430000000001</v>
      </c>
      <c r="J155" s="27">
        <v>2236.0430000000001</v>
      </c>
      <c r="K155" s="27">
        <v>2236.0430000000001</v>
      </c>
      <c r="L155" s="27">
        <v>2236.0430000000001</v>
      </c>
      <c r="M155" s="27">
        <v>2236.0430000000001</v>
      </c>
      <c r="N155" s="27">
        <v>2236.0430000000001</v>
      </c>
      <c r="O155" s="27">
        <v>2236.0430000000001</v>
      </c>
      <c r="P155" s="41"/>
      <c r="Q155" s="27">
        <f t="shared" si="22"/>
        <v>22360.430000000004</v>
      </c>
      <c r="R155" s="68">
        <v>22360</v>
      </c>
      <c r="S155" s="89">
        <f t="shared" si="23"/>
        <v>0.43000000000392902</v>
      </c>
    </row>
    <row r="156" spans="1:19" s="12" customFormat="1" outlineLevel="1" x14ac:dyDescent="0.3">
      <c r="A156" s="39"/>
      <c r="B156" s="47" t="s">
        <v>223</v>
      </c>
      <c r="C156" s="47" t="s">
        <v>224</v>
      </c>
      <c r="D156" s="27" t="s">
        <v>51</v>
      </c>
      <c r="E156" s="27" t="s">
        <v>51</v>
      </c>
      <c r="F156" s="27">
        <v>750</v>
      </c>
      <c r="G156" s="27">
        <v>750</v>
      </c>
      <c r="H156" s="27">
        <v>750</v>
      </c>
      <c r="I156" s="27">
        <v>750</v>
      </c>
      <c r="J156" s="27">
        <v>750</v>
      </c>
      <c r="K156" s="27">
        <v>750</v>
      </c>
      <c r="L156" s="27">
        <v>750</v>
      </c>
      <c r="M156" s="27">
        <v>750</v>
      </c>
      <c r="N156" s="27">
        <v>750</v>
      </c>
      <c r="O156" s="27">
        <v>750</v>
      </c>
      <c r="P156" s="41"/>
      <c r="Q156" s="27">
        <f t="shared" si="22"/>
        <v>7500</v>
      </c>
      <c r="R156" s="68">
        <v>7500</v>
      </c>
      <c r="S156" s="89">
        <f t="shared" si="23"/>
        <v>0</v>
      </c>
    </row>
    <row r="157" spans="1:19" s="12" customFormat="1" outlineLevel="1" x14ac:dyDescent="0.3">
      <c r="A157" s="39"/>
      <c r="B157" s="47" t="s">
        <v>225</v>
      </c>
      <c r="C157" s="47" t="s">
        <v>226</v>
      </c>
      <c r="D157" s="27" t="s">
        <v>51</v>
      </c>
      <c r="E157" s="27" t="s">
        <v>51</v>
      </c>
      <c r="F157" s="27" t="s">
        <v>51</v>
      </c>
      <c r="G157" s="27" t="s">
        <v>51</v>
      </c>
      <c r="H157" s="27" t="s">
        <v>51</v>
      </c>
      <c r="I157" s="27" t="s">
        <v>51</v>
      </c>
      <c r="J157" s="27" t="s">
        <v>51</v>
      </c>
      <c r="K157" s="27" t="s">
        <v>51</v>
      </c>
      <c r="L157" s="27" t="s">
        <v>51</v>
      </c>
      <c r="M157" s="27" t="s">
        <v>51</v>
      </c>
      <c r="N157" s="27" t="s">
        <v>51</v>
      </c>
      <c r="O157" s="27" t="s">
        <v>51</v>
      </c>
      <c r="P157" s="41"/>
      <c r="Q157" s="27">
        <f t="shared" si="22"/>
        <v>0</v>
      </c>
      <c r="R157" s="68">
        <v>0</v>
      </c>
      <c r="S157" s="89">
        <f t="shared" si="23"/>
        <v>0</v>
      </c>
    </row>
    <row r="158" spans="1:19" s="12" customFormat="1" outlineLevel="1" x14ac:dyDescent="0.3">
      <c r="A158" s="39"/>
      <c r="B158" s="47" t="s">
        <v>227</v>
      </c>
      <c r="C158" s="47" t="s">
        <v>228</v>
      </c>
      <c r="D158" s="27" t="s">
        <v>51</v>
      </c>
      <c r="E158" s="27" t="s">
        <v>51</v>
      </c>
      <c r="F158" s="27">
        <v>51.900000000000006</v>
      </c>
      <c r="G158" s="27">
        <v>51.900000000000006</v>
      </c>
      <c r="H158" s="27">
        <v>51.900000000000006</v>
      </c>
      <c r="I158" s="27">
        <v>51.900000000000006</v>
      </c>
      <c r="J158" s="27">
        <v>51.900000000000006</v>
      </c>
      <c r="K158" s="27">
        <v>51.900000000000006</v>
      </c>
      <c r="L158" s="27">
        <v>51.900000000000006</v>
      </c>
      <c r="M158" s="27">
        <v>51.900000000000006</v>
      </c>
      <c r="N158" s="27">
        <v>51.900000000000006</v>
      </c>
      <c r="O158" s="27">
        <v>51.900000000000006</v>
      </c>
      <c r="P158" s="41"/>
      <c r="Q158" s="27">
        <f t="shared" si="22"/>
        <v>518.99999999999989</v>
      </c>
      <c r="R158" s="68">
        <v>519</v>
      </c>
      <c r="S158" s="89">
        <f t="shared" si="23"/>
        <v>0</v>
      </c>
    </row>
    <row r="159" spans="1:19" s="12" customFormat="1" outlineLevel="1" x14ac:dyDescent="0.3">
      <c r="A159" s="39"/>
      <c r="B159" s="47" t="s">
        <v>229</v>
      </c>
      <c r="C159" s="47" t="s">
        <v>230</v>
      </c>
      <c r="D159" s="27" t="s">
        <v>51</v>
      </c>
      <c r="E159" s="27" t="s">
        <v>51</v>
      </c>
      <c r="F159" s="27">
        <v>2570</v>
      </c>
      <c r="G159" s="27">
        <v>2570</v>
      </c>
      <c r="H159" s="27">
        <v>2570</v>
      </c>
      <c r="I159" s="27">
        <v>2570</v>
      </c>
      <c r="J159" s="27">
        <v>2570</v>
      </c>
      <c r="K159" s="27">
        <v>2570</v>
      </c>
      <c r="L159" s="27">
        <v>2570</v>
      </c>
      <c r="M159" s="27">
        <v>2570</v>
      </c>
      <c r="N159" s="27">
        <v>2570</v>
      </c>
      <c r="O159" s="27">
        <v>2570</v>
      </c>
      <c r="P159" s="41"/>
      <c r="Q159" s="27">
        <f t="shared" si="22"/>
        <v>25700</v>
      </c>
      <c r="R159" s="68">
        <v>25700</v>
      </c>
      <c r="S159" s="89">
        <f t="shared" si="23"/>
        <v>0</v>
      </c>
    </row>
    <row r="160" spans="1:19" s="12" customFormat="1" outlineLevel="1" x14ac:dyDescent="0.3">
      <c r="A160" s="39"/>
      <c r="B160" s="47" t="s">
        <v>231</v>
      </c>
      <c r="C160" s="47" t="s">
        <v>232</v>
      </c>
      <c r="D160" s="27" t="s">
        <v>51</v>
      </c>
      <c r="E160" s="27" t="s">
        <v>51</v>
      </c>
      <c r="F160" s="27" t="s">
        <v>51</v>
      </c>
      <c r="G160" s="27" t="s">
        <v>51</v>
      </c>
      <c r="H160" s="27" t="s">
        <v>51</v>
      </c>
      <c r="I160" s="27" t="s">
        <v>51</v>
      </c>
      <c r="J160" s="27" t="s">
        <v>51</v>
      </c>
      <c r="K160" s="27" t="s">
        <v>51</v>
      </c>
      <c r="L160" s="27" t="s">
        <v>51</v>
      </c>
      <c r="M160" s="27" t="s">
        <v>51</v>
      </c>
      <c r="N160" s="27" t="s">
        <v>51</v>
      </c>
      <c r="O160" s="27" t="s">
        <v>51</v>
      </c>
      <c r="P160" s="41"/>
      <c r="Q160" s="27">
        <f t="shared" si="22"/>
        <v>0</v>
      </c>
      <c r="R160" s="68">
        <v>0</v>
      </c>
      <c r="S160" s="89">
        <f t="shared" si="23"/>
        <v>0</v>
      </c>
    </row>
    <row r="161" spans="1:19" s="12" customFormat="1" outlineLevel="1" x14ac:dyDescent="0.3">
      <c r="A161" s="39"/>
      <c r="B161" s="47"/>
      <c r="C161" s="4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1"/>
      <c r="Q161" s="27">
        <f t="shared" si="22"/>
        <v>0</v>
      </c>
      <c r="R161" s="68">
        <v>0</v>
      </c>
      <c r="S161" s="89">
        <f t="shared" si="23"/>
        <v>0</v>
      </c>
    </row>
    <row r="162" spans="1:19" s="12" customFormat="1" x14ac:dyDescent="0.3">
      <c r="A162" s="39"/>
      <c r="B162" s="47"/>
      <c r="C162" s="4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41"/>
      <c r="Q162" s="27">
        <f t="shared" si="22"/>
        <v>0</v>
      </c>
      <c r="R162" s="68">
        <v>0</v>
      </c>
      <c r="S162" s="89">
        <f t="shared" si="23"/>
        <v>0</v>
      </c>
    </row>
    <row r="163" spans="1:19" s="12" customFormat="1" x14ac:dyDescent="0.3">
      <c r="A163" s="39"/>
      <c r="B163" s="48" t="s">
        <v>37</v>
      </c>
      <c r="C163" s="31" t="s">
        <v>29</v>
      </c>
      <c r="D163" s="32">
        <f>IF(SUM(D127:D162)&gt;0,SUM(D127:D162),"")</f>
        <v>83905.092623499993</v>
      </c>
      <c r="E163" s="32">
        <f t="shared" ref="E163:O163" si="24">IF(SUM(E127:E162)&gt;0,SUM(E127:E162),"")</f>
        <v>83905.092623499993</v>
      </c>
      <c r="F163" s="32">
        <f t="shared" si="24"/>
        <v>143391.9356235</v>
      </c>
      <c r="G163" s="32">
        <f t="shared" si="24"/>
        <v>113759.3356235</v>
      </c>
      <c r="H163" s="32">
        <f t="shared" si="24"/>
        <v>119759.3356235</v>
      </c>
      <c r="I163" s="32">
        <f t="shared" si="24"/>
        <v>113759.3356235</v>
      </c>
      <c r="J163" s="32">
        <f t="shared" si="24"/>
        <v>113759.3356235</v>
      </c>
      <c r="K163" s="32">
        <f t="shared" si="24"/>
        <v>113759.3356235</v>
      </c>
      <c r="L163" s="32">
        <f t="shared" si="24"/>
        <v>114752.2986235</v>
      </c>
      <c r="M163" s="32">
        <f t="shared" si="24"/>
        <v>114752.2986235</v>
      </c>
      <c r="N163" s="32">
        <f t="shared" si="24"/>
        <v>105935.9986235</v>
      </c>
      <c r="O163" s="32">
        <f t="shared" si="24"/>
        <v>99937.02620600001</v>
      </c>
      <c r="P163" s="4"/>
      <c r="Q163" s="27">
        <f t="shared" si="22"/>
        <v>1321376.4210645</v>
      </c>
      <c r="R163" s="64"/>
      <c r="S163" s="89"/>
    </row>
    <row r="164" spans="1:19" s="12" customFormat="1" x14ac:dyDescent="0.3">
      <c r="A164" s="39"/>
      <c r="B164" s="49"/>
      <c r="C164" s="3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64"/>
      <c r="S164" s="89"/>
    </row>
    <row r="165" spans="1:19" s="12" customFormat="1" x14ac:dyDescent="0.3">
      <c r="B165" s="31" t="s">
        <v>38</v>
      </c>
      <c r="C165" s="3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64"/>
      <c r="S165" s="89"/>
    </row>
    <row r="166" spans="1:19" s="12" customFormat="1" x14ac:dyDescent="0.3">
      <c r="A166" s="39"/>
      <c r="B166" s="47" t="s">
        <v>233</v>
      </c>
      <c r="C166" s="47" t="s">
        <v>234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41"/>
      <c r="Q166" s="27">
        <f>SUM(D166:P166)</f>
        <v>0</v>
      </c>
      <c r="R166" s="68">
        <v>0</v>
      </c>
      <c r="S166" s="89">
        <f t="shared" si="23"/>
        <v>0</v>
      </c>
    </row>
    <row r="167" spans="1:19" s="12" customFormat="1" x14ac:dyDescent="0.3">
      <c r="A167" s="39"/>
      <c r="B167" s="47" t="s">
        <v>39</v>
      </c>
      <c r="C167" s="47" t="s">
        <v>235</v>
      </c>
      <c r="D167" s="27">
        <f>58643/12</f>
        <v>4886.916666666667</v>
      </c>
      <c r="E167" s="27">
        <f t="shared" ref="E167:O167" si="25">58643/12</f>
        <v>4886.916666666667</v>
      </c>
      <c r="F167" s="27">
        <f t="shared" si="25"/>
        <v>4886.916666666667</v>
      </c>
      <c r="G167" s="27">
        <f t="shared" si="25"/>
        <v>4886.916666666667</v>
      </c>
      <c r="H167" s="27">
        <f t="shared" si="25"/>
        <v>4886.916666666667</v>
      </c>
      <c r="I167" s="27">
        <f t="shared" si="25"/>
        <v>4886.916666666667</v>
      </c>
      <c r="J167" s="27">
        <f t="shared" si="25"/>
        <v>4886.916666666667</v>
      </c>
      <c r="K167" s="27">
        <f t="shared" si="25"/>
        <v>4886.916666666667</v>
      </c>
      <c r="L167" s="27">
        <f t="shared" si="25"/>
        <v>4886.916666666667</v>
      </c>
      <c r="M167" s="27">
        <f t="shared" si="25"/>
        <v>4886.916666666667</v>
      </c>
      <c r="N167" s="27">
        <f t="shared" si="25"/>
        <v>4886.916666666667</v>
      </c>
      <c r="O167" s="27">
        <f t="shared" si="25"/>
        <v>4886.916666666667</v>
      </c>
      <c r="P167" s="41"/>
      <c r="Q167" s="27">
        <f>SUM(D167:P167)</f>
        <v>58642.999999999993</v>
      </c>
      <c r="R167" s="68">
        <v>58642.999999999993</v>
      </c>
      <c r="S167" s="89">
        <f t="shared" si="23"/>
        <v>0</v>
      </c>
    </row>
    <row r="168" spans="1:19" s="12" customFormat="1" x14ac:dyDescent="0.3">
      <c r="A168" s="39"/>
      <c r="B168" s="48" t="s">
        <v>39</v>
      </c>
      <c r="C168" s="31" t="s">
        <v>29</v>
      </c>
      <c r="D168" s="32">
        <f>SUM(D166:D167)</f>
        <v>4886.916666666667</v>
      </c>
      <c r="E168" s="32">
        <f t="shared" ref="E168:P168" si="26">SUM(E166:E167)</f>
        <v>4886.916666666667</v>
      </c>
      <c r="F168" s="32">
        <f t="shared" si="26"/>
        <v>4886.916666666667</v>
      </c>
      <c r="G168" s="32">
        <f t="shared" si="26"/>
        <v>4886.916666666667</v>
      </c>
      <c r="H168" s="32">
        <f t="shared" si="26"/>
        <v>4886.916666666667</v>
      </c>
      <c r="I168" s="32">
        <f t="shared" si="26"/>
        <v>4886.916666666667</v>
      </c>
      <c r="J168" s="32">
        <f t="shared" si="26"/>
        <v>4886.916666666667</v>
      </c>
      <c r="K168" s="32">
        <f t="shared" si="26"/>
        <v>4886.916666666667</v>
      </c>
      <c r="L168" s="32">
        <f t="shared" si="26"/>
        <v>4886.916666666667</v>
      </c>
      <c r="M168" s="32">
        <f t="shared" si="26"/>
        <v>4886.916666666667</v>
      </c>
      <c r="N168" s="32">
        <f t="shared" si="26"/>
        <v>4886.916666666667</v>
      </c>
      <c r="O168" s="32">
        <f t="shared" si="26"/>
        <v>4886.916666666667</v>
      </c>
      <c r="P168" s="32">
        <f t="shared" si="26"/>
        <v>0</v>
      </c>
      <c r="Q168" s="27">
        <f>SUM(D168:P168)</f>
        <v>58642.999999999993</v>
      </c>
      <c r="R168" s="64"/>
      <c r="S168" s="89"/>
    </row>
    <row r="169" spans="1:19" s="12" customFormat="1" x14ac:dyDescent="0.3">
      <c r="A169" s="39"/>
      <c r="B169" s="49"/>
      <c r="C169" s="37"/>
      <c r="D169" s="4"/>
      <c r="E169" s="50"/>
      <c r="F169" s="5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64"/>
      <c r="S169" s="89"/>
    </row>
    <row r="170" spans="1:19" s="12" customFormat="1" x14ac:dyDescent="0.3">
      <c r="B170" s="31" t="s">
        <v>40</v>
      </c>
      <c r="C170" s="37"/>
      <c r="D170" s="4"/>
      <c r="E170" s="50"/>
      <c r="F170" s="5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64"/>
      <c r="S170" s="89"/>
    </row>
    <row r="171" spans="1:19" s="12" customFormat="1" x14ac:dyDescent="0.3">
      <c r="A171" s="39"/>
      <c r="B171" s="47" t="s">
        <v>41</v>
      </c>
      <c r="C171" s="47" t="s">
        <v>236</v>
      </c>
      <c r="D171" s="27" t="s">
        <v>51</v>
      </c>
      <c r="E171" s="27" t="s">
        <v>51</v>
      </c>
      <c r="F171" s="27" t="s">
        <v>51</v>
      </c>
      <c r="G171" s="27" t="s">
        <v>51</v>
      </c>
      <c r="H171" s="27" t="s">
        <v>51</v>
      </c>
      <c r="I171" s="27" t="s">
        <v>51</v>
      </c>
      <c r="J171" s="27" t="s">
        <v>51</v>
      </c>
      <c r="K171" s="27" t="s">
        <v>51</v>
      </c>
      <c r="L171" s="27" t="s">
        <v>51</v>
      </c>
      <c r="M171" s="27" t="s">
        <v>51</v>
      </c>
      <c r="N171" s="27" t="s">
        <v>51</v>
      </c>
      <c r="O171" s="27" t="s">
        <v>51</v>
      </c>
      <c r="P171" s="41"/>
      <c r="Q171" s="41"/>
      <c r="R171" s="68"/>
      <c r="S171" s="89">
        <f t="shared" si="23"/>
        <v>0</v>
      </c>
    </row>
    <row r="172" spans="1:19" s="12" customFormat="1" x14ac:dyDescent="0.3">
      <c r="A172" s="39"/>
      <c r="B172" s="47" t="s">
        <v>237</v>
      </c>
      <c r="C172" s="47" t="s">
        <v>238</v>
      </c>
      <c r="D172" s="27" t="s">
        <v>51</v>
      </c>
      <c r="E172" s="27" t="s">
        <v>51</v>
      </c>
      <c r="F172" s="27" t="s">
        <v>51</v>
      </c>
      <c r="G172" s="27" t="s">
        <v>51</v>
      </c>
      <c r="H172" s="27" t="s">
        <v>51</v>
      </c>
      <c r="I172" s="27" t="s">
        <v>51</v>
      </c>
      <c r="J172" s="27" t="s">
        <v>51</v>
      </c>
      <c r="K172" s="27" t="s">
        <v>51</v>
      </c>
      <c r="L172" s="27" t="s">
        <v>51</v>
      </c>
      <c r="M172" s="27" t="s">
        <v>51</v>
      </c>
      <c r="N172" s="27" t="s">
        <v>51</v>
      </c>
      <c r="O172" s="27" t="s">
        <v>51</v>
      </c>
      <c r="P172" s="41"/>
      <c r="Q172" s="41"/>
      <c r="R172" s="68"/>
      <c r="S172" s="89">
        <f t="shared" si="23"/>
        <v>0</v>
      </c>
    </row>
    <row r="173" spans="1:19" s="12" customFormat="1" x14ac:dyDescent="0.3">
      <c r="A173" s="39"/>
      <c r="B173" s="47" t="s">
        <v>239</v>
      </c>
      <c r="C173" s="47" t="s">
        <v>240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41"/>
      <c r="Q173" s="41"/>
      <c r="R173" s="68"/>
      <c r="S173" s="89">
        <f t="shared" si="23"/>
        <v>0</v>
      </c>
    </row>
    <row r="174" spans="1:19" s="12" customFormat="1" x14ac:dyDescent="0.3">
      <c r="A174" s="39"/>
      <c r="B174" s="48" t="s">
        <v>41</v>
      </c>
      <c r="C174" s="31" t="s">
        <v>42</v>
      </c>
      <c r="D174" s="34" t="str">
        <f t="shared" ref="D174:O174" si="27">IF(SUM(D170:D173)&gt;0,SUM(D170:D173),"")</f>
        <v/>
      </c>
      <c r="E174" s="34" t="str">
        <f t="shared" si="27"/>
        <v/>
      </c>
      <c r="F174" s="34" t="str">
        <f t="shared" si="27"/>
        <v/>
      </c>
      <c r="G174" s="34" t="str">
        <f t="shared" si="27"/>
        <v/>
      </c>
      <c r="H174" s="34" t="str">
        <f t="shared" si="27"/>
        <v/>
      </c>
      <c r="I174" s="34" t="str">
        <f t="shared" si="27"/>
        <v/>
      </c>
      <c r="J174" s="34" t="str">
        <f t="shared" si="27"/>
        <v/>
      </c>
      <c r="K174" s="34" t="str">
        <f t="shared" si="27"/>
        <v/>
      </c>
      <c r="L174" s="34" t="str">
        <f t="shared" si="27"/>
        <v/>
      </c>
      <c r="M174" s="34" t="str">
        <f t="shared" si="27"/>
        <v/>
      </c>
      <c r="N174" s="34" t="str">
        <f t="shared" si="27"/>
        <v/>
      </c>
      <c r="O174" s="34" t="str">
        <f t="shared" si="27"/>
        <v/>
      </c>
      <c r="P174" s="51"/>
      <c r="Q174" s="51"/>
      <c r="R174" s="77"/>
      <c r="S174" s="89">
        <f t="shared" si="23"/>
        <v>0</v>
      </c>
    </row>
    <row r="175" spans="1:19" s="12" customFormat="1" x14ac:dyDescent="0.3">
      <c r="A175" s="92" t="s">
        <v>43</v>
      </c>
      <c r="B175" s="93"/>
      <c r="C175" s="94"/>
      <c r="D175" s="95">
        <f t="shared" ref="D175:O175" si="28">IF(SUM(D174,D168,D163,D125,D104,D92,D79)&gt;0,SUM(D174,D168,D163,D125,D104,D92,D79),"")</f>
        <v>183368.25989016669</v>
      </c>
      <c r="E175" s="95">
        <f t="shared" si="28"/>
        <v>284628.36079016665</v>
      </c>
      <c r="F175" s="95">
        <f t="shared" si="28"/>
        <v>408412.74729016668</v>
      </c>
      <c r="G175" s="95">
        <f t="shared" si="28"/>
        <v>378780.1472901667</v>
      </c>
      <c r="H175" s="95">
        <f t="shared" si="28"/>
        <v>384780.1472901667</v>
      </c>
      <c r="I175" s="95">
        <f t="shared" si="28"/>
        <v>378780.1472901667</v>
      </c>
      <c r="J175" s="95">
        <f t="shared" si="28"/>
        <v>378780.1472901667</v>
      </c>
      <c r="K175" s="95">
        <f t="shared" si="28"/>
        <v>378780.1472901667</v>
      </c>
      <c r="L175" s="95">
        <f t="shared" si="28"/>
        <v>379987.00529016671</v>
      </c>
      <c r="M175" s="95">
        <f t="shared" si="28"/>
        <v>379987.00529016671</v>
      </c>
      <c r="N175" s="95">
        <f t="shared" si="28"/>
        <v>369420.70529016666</v>
      </c>
      <c r="O175" s="95">
        <f t="shared" si="28"/>
        <v>244733.0347726667</v>
      </c>
      <c r="P175" s="96"/>
      <c r="Q175" s="99">
        <f>SUM(D175:P175)</f>
        <v>4150437.8550644997</v>
      </c>
      <c r="R175" s="97"/>
      <c r="S175" s="98"/>
    </row>
    <row r="176" spans="1:19" s="12" customFormat="1" x14ac:dyDescent="0.3">
      <c r="A176" s="31"/>
      <c r="B176" s="49"/>
      <c r="C176" s="37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4"/>
      <c r="Q176" s="4"/>
      <c r="R176" s="64"/>
      <c r="S176" s="88"/>
    </row>
    <row r="177" spans="1:19" s="12" customFormat="1" x14ac:dyDescent="0.3">
      <c r="A177" s="39"/>
      <c r="B177" s="31" t="s">
        <v>44</v>
      </c>
      <c r="C177" s="37"/>
      <c r="D177" s="4"/>
      <c r="E177" s="50"/>
      <c r="F177" s="5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64"/>
      <c r="S177" s="88"/>
    </row>
    <row r="178" spans="1:19" s="12" customFormat="1" x14ac:dyDescent="0.3">
      <c r="A178" s="39"/>
      <c r="B178" s="53"/>
      <c r="C178" s="53" t="s">
        <v>241</v>
      </c>
      <c r="D178" s="27">
        <v>1524650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54"/>
      <c r="Q178" s="54"/>
      <c r="R178" s="68"/>
      <c r="S178" s="88"/>
    </row>
    <row r="179" spans="1:19" s="12" customFormat="1" x14ac:dyDescent="0.3">
      <c r="A179" s="39"/>
      <c r="B179" s="53"/>
      <c r="C179" s="53" t="s">
        <v>242</v>
      </c>
      <c r="D179" s="27">
        <v>0</v>
      </c>
      <c r="E179" s="27">
        <v>0</v>
      </c>
      <c r="F179" s="27">
        <v>52278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55">
        <f>P67</f>
        <v>0</v>
      </c>
      <c r="Q179" s="55">
        <f>Q67</f>
        <v>4228736.1199999992</v>
      </c>
      <c r="R179" s="68">
        <f>R67</f>
        <v>0</v>
      </c>
      <c r="S179" s="88"/>
    </row>
    <row r="180" spans="1:19" s="12" customFormat="1" x14ac:dyDescent="0.3">
      <c r="A180" s="39"/>
      <c r="B180" s="53"/>
      <c r="C180" s="53" t="s">
        <v>244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55"/>
      <c r="Q180" s="55"/>
      <c r="R180" s="68"/>
      <c r="S180" s="88"/>
    </row>
    <row r="181" spans="1:19" s="12" customFormat="1" x14ac:dyDescent="0.3">
      <c r="A181" s="39"/>
      <c r="B181" s="53"/>
      <c r="C181" s="53" t="s">
        <v>243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54"/>
      <c r="Q181" s="54"/>
      <c r="R181" s="68"/>
      <c r="S181" s="88"/>
    </row>
    <row r="182" spans="1:19" s="12" customFormat="1" x14ac:dyDescent="0.3">
      <c r="A182" s="39"/>
      <c r="B182" s="53"/>
      <c r="C182" s="53" t="s">
        <v>245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54"/>
      <c r="Q182" s="54"/>
      <c r="R182" s="68"/>
      <c r="S182" s="88"/>
    </row>
    <row r="183" spans="1:19" s="12" customFormat="1" x14ac:dyDescent="0.3">
      <c r="A183" s="39"/>
      <c r="B183" s="53"/>
      <c r="C183" s="53" t="s">
        <v>246</v>
      </c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54"/>
      <c r="Q183" s="54"/>
      <c r="R183" s="68"/>
      <c r="S183" s="88"/>
    </row>
    <row r="184" spans="1:19" s="12" customFormat="1" x14ac:dyDescent="0.3">
      <c r="A184" s="39"/>
      <c r="B184" s="53"/>
      <c r="C184" s="53" t="s">
        <v>247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54"/>
      <c r="Q184" s="54"/>
      <c r="R184" s="68"/>
      <c r="S184" s="88"/>
    </row>
    <row r="185" spans="1:19" s="12" customFormat="1" x14ac:dyDescent="0.3">
      <c r="A185" s="39"/>
      <c r="B185" s="53"/>
      <c r="C185" s="53" t="s">
        <v>248</v>
      </c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54"/>
      <c r="Q185" s="54"/>
      <c r="R185" s="68"/>
      <c r="S185" s="88"/>
    </row>
    <row r="186" spans="1:19" s="12" customFormat="1" x14ac:dyDescent="0.3">
      <c r="A186" s="39"/>
      <c r="B186" s="53"/>
      <c r="C186" s="53" t="s">
        <v>249</v>
      </c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54"/>
      <c r="Q186" s="54"/>
      <c r="R186" s="68"/>
      <c r="S186" s="88"/>
    </row>
    <row r="187" spans="1:19" s="12" customFormat="1" x14ac:dyDescent="0.3">
      <c r="A187" s="39"/>
      <c r="B187" s="53"/>
      <c r="C187" s="53" t="s">
        <v>250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54"/>
      <c r="Q187" s="54"/>
      <c r="R187" s="68"/>
      <c r="S187" s="88"/>
    </row>
    <row r="188" spans="1:19" s="12" customFormat="1" x14ac:dyDescent="0.3">
      <c r="A188" s="39"/>
      <c r="B188" s="49"/>
      <c r="C188" s="31" t="s">
        <v>42</v>
      </c>
      <c r="D188" s="29">
        <f>SUM(D178:D187)</f>
        <v>1524650</v>
      </c>
      <c r="E188" s="29">
        <f t="shared" ref="E188:P188" si="29">SUM(E178:E187)</f>
        <v>0</v>
      </c>
      <c r="F188" s="29">
        <f t="shared" si="29"/>
        <v>52278</v>
      </c>
      <c r="G188" s="29">
        <f t="shared" si="29"/>
        <v>0</v>
      </c>
      <c r="H188" s="29">
        <f t="shared" si="29"/>
        <v>0</v>
      </c>
      <c r="I188" s="29">
        <f t="shared" si="29"/>
        <v>0</v>
      </c>
      <c r="J188" s="29">
        <f t="shared" si="29"/>
        <v>0</v>
      </c>
      <c r="K188" s="29">
        <f t="shared" si="29"/>
        <v>0</v>
      </c>
      <c r="L188" s="29">
        <f t="shared" si="29"/>
        <v>0</v>
      </c>
      <c r="M188" s="29">
        <f t="shared" si="29"/>
        <v>0</v>
      </c>
      <c r="N188" s="29">
        <f t="shared" si="29"/>
        <v>0</v>
      </c>
      <c r="O188" s="29">
        <f t="shared" si="29"/>
        <v>0</v>
      </c>
      <c r="P188" s="29">
        <f t="shared" si="29"/>
        <v>0</v>
      </c>
      <c r="Q188" s="4"/>
      <c r="R188" s="64"/>
      <c r="S188" s="88"/>
    </row>
    <row r="189" spans="1:19" s="2" customFormat="1" ht="16.2" thickBot="1" x14ac:dyDescent="0.35">
      <c r="A189" s="39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64"/>
      <c r="S189" s="91"/>
    </row>
    <row r="190" spans="1:19" s="2" customFormat="1" ht="16.2" thickBot="1" x14ac:dyDescent="0.35">
      <c r="A190" s="56" t="s">
        <v>45</v>
      </c>
      <c r="B190" s="57"/>
      <c r="C190" s="58"/>
      <c r="D190" s="59">
        <f t="shared" ref="D190:R190" si="30">D67-D175</f>
        <v>-119591.90989016669</v>
      </c>
      <c r="E190" s="60">
        <f t="shared" si="30"/>
        <v>-186109.61079016665</v>
      </c>
      <c r="F190" s="60">
        <f t="shared" si="30"/>
        <v>66570.482709833304</v>
      </c>
      <c r="G190" s="60">
        <f t="shared" si="30"/>
        <v>-163635.0172901667</v>
      </c>
      <c r="H190" s="60">
        <f t="shared" si="30"/>
        <v>-139564.22529016671</v>
      </c>
      <c r="I190" s="60">
        <f t="shared" si="30"/>
        <v>-63924.225290166738</v>
      </c>
      <c r="J190" s="60">
        <f t="shared" si="30"/>
        <v>282461.3747098333</v>
      </c>
      <c r="K190" s="60">
        <f t="shared" si="30"/>
        <v>-140450.22529016671</v>
      </c>
      <c r="L190" s="60">
        <f t="shared" si="30"/>
        <v>-31444.683290166722</v>
      </c>
      <c r="M190" s="60">
        <f t="shared" si="30"/>
        <v>299375.11670983327</v>
      </c>
      <c r="N190" s="60">
        <f t="shared" si="30"/>
        <v>-137938.18329016666</v>
      </c>
      <c r="O190" s="60">
        <f t="shared" si="30"/>
        <v>412549.37122733326</v>
      </c>
      <c r="P190" s="60">
        <f t="shared" si="30"/>
        <v>0</v>
      </c>
      <c r="Q190" s="79">
        <f t="shared" si="30"/>
        <v>78298.264935499523</v>
      </c>
      <c r="R190" s="78">
        <f t="shared" si="30"/>
        <v>0</v>
      </c>
      <c r="S190" s="91"/>
    </row>
    <row r="191" spans="1:19" s="2" customFormat="1" ht="16.2" thickBot="1" x14ac:dyDescent="0.35">
      <c r="A191" s="39"/>
      <c r="C191" s="3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4"/>
      <c r="Q191" s="4"/>
      <c r="R191" s="64"/>
      <c r="S191" s="91"/>
    </row>
    <row r="192" spans="1:19" s="2" customFormat="1" ht="16.2" thickBot="1" x14ac:dyDescent="0.35">
      <c r="A192" s="56" t="s">
        <v>46</v>
      </c>
      <c r="B192" s="57"/>
      <c r="C192" s="58"/>
      <c r="D192" s="60">
        <f>D188+D190</f>
        <v>1405058.0901098333</v>
      </c>
      <c r="E192" s="60">
        <f t="shared" ref="E192:O192" si="31">E188+E190</f>
        <v>-186109.61079016665</v>
      </c>
      <c r="F192" s="60">
        <f t="shared" si="31"/>
        <v>118848.4827098333</v>
      </c>
      <c r="G192" s="60">
        <f t="shared" si="31"/>
        <v>-163635.0172901667</v>
      </c>
      <c r="H192" s="60">
        <f t="shared" si="31"/>
        <v>-139564.22529016671</v>
      </c>
      <c r="I192" s="60">
        <f t="shared" si="31"/>
        <v>-63924.225290166738</v>
      </c>
      <c r="J192" s="60">
        <f t="shared" si="31"/>
        <v>282461.3747098333</v>
      </c>
      <c r="K192" s="60">
        <f t="shared" si="31"/>
        <v>-140450.22529016671</v>
      </c>
      <c r="L192" s="60">
        <f t="shared" si="31"/>
        <v>-31444.683290166722</v>
      </c>
      <c r="M192" s="60">
        <f t="shared" si="31"/>
        <v>299375.11670983327</v>
      </c>
      <c r="N192" s="60">
        <f t="shared" si="31"/>
        <v>-137938.18329016666</v>
      </c>
      <c r="O192" s="61">
        <f t="shared" si="31"/>
        <v>412549.37122733326</v>
      </c>
      <c r="P192" s="4"/>
      <c r="Q192" s="4"/>
      <c r="R192" s="64"/>
      <c r="S192" s="91"/>
    </row>
    <row r="193" spans="1:19" s="2" customFormat="1" ht="16.2" thickBot="1" x14ac:dyDescent="0.35">
      <c r="A193" s="39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64"/>
      <c r="S193" s="91"/>
    </row>
    <row r="194" spans="1:19" s="2" customFormat="1" ht="16.2" thickBot="1" x14ac:dyDescent="0.35">
      <c r="A194" s="56" t="s">
        <v>47</v>
      </c>
      <c r="B194" s="57"/>
      <c r="C194" s="58"/>
      <c r="D194" s="60">
        <f>D192</f>
        <v>1405058.0901098333</v>
      </c>
      <c r="E194" s="60">
        <f>D194+E192</f>
        <v>1218948.4793196665</v>
      </c>
      <c r="F194" s="60">
        <f t="shared" ref="F194:O194" si="32">E194+F192</f>
        <v>1337796.9620294999</v>
      </c>
      <c r="G194" s="60">
        <f t="shared" si="32"/>
        <v>1174161.9447393334</v>
      </c>
      <c r="H194" s="60">
        <f t="shared" si="32"/>
        <v>1034597.7194491667</v>
      </c>
      <c r="I194" s="60">
        <f t="shared" si="32"/>
        <v>970673.49415899999</v>
      </c>
      <c r="J194" s="60">
        <f t="shared" si="32"/>
        <v>1253134.8688688334</v>
      </c>
      <c r="K194" s="60">
        <f t="shared" si="32"/>
        <v>1112684.6435786667</v>
      </c>
      <c r="L194" s="60">
        <f t="shared" si="32"/>
        <v>1081239.9602884999</v>
      </c>
      <c r="M194" s="60">
        <f t="shared" si="32"/>
        <v>1380615.0769983332</v>
      </c>
      <c r="N194" s="60">
        <f t="shared" si="32"/>
        <v>1242676.8937081667</v>
      </c>
      <c r="O194" s="61">
        <f t="shared" si="32"/>
        <v>1655226.2649355</v>
      </c>
      <c r="P194" s="4"/>
      <c r="Q194" s="4"/>
      <c r="R194" s="64"/>
      <c r="S194" s="91"/>
    </row>
    <row r="195" spans="1:19" s="2" customFormat="1" x14ac:dyDescent="0.3">
      <c r="A195" s="39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64"/>
      <c r="S195" s="91"/>
    </row>
    <row r="196" spans="1:19" s="2" customFormat="1" x14ac:dyDescent="0.3">
      <c r="A196" s="39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4"/>
      <c r="S196" s="91"/>
    </row>
    <row r="197" spans="1:19" s="2" customFormat="1" x14ac:dyDescent="0.3">
      <c r="A197" s="39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64"/>
      <c r="S197" s="91"/>
    </row>
  </sheetData>
  <printOptions horizontalCentered="1" verticalCentered="1"/>
  <pageMargins left="0.25" right="0.25" top="0.5" bottom="0.5" header="0.25" footer="0.25"/>
  <pageSetup paperSize="5" scale="70" fitToWidth="0" fitToHeight="0" orientation="landscape" r:id="rId1"/>
  <headerFooter alignWithMargins="0">
    <oddHeader>&amp;A</oddHeader>
    <oddFooter>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B5D2-6F1C-4BD1-AD25-98DDA52CDB65}">
  <sheetPr>
    <tabColor theme="9" tint="-0.249977111117893"/>
  </sheetPr>
  <dimension ref="A1:T196"/>
  <sheetViews>
    <sheetView tabSelected="1" zoomScale="90" zoomScaleNormal="90" workbookViewId="0">
      <pane xSplit="3" ySplit="6" topLeftCell="H86" activePane="bottomRight" state="frozen"/>
      <selection activeCell="L14" sqref="L14"/>
      <selection pane="topRight" activeCell="L14" sqref="L14"/>
      <selection pane="bottomLeft" activeCell="L14" sqref="L14"/>
      <selection pane="bottomRight" activeCell="C104" sqref="C104"/>
    </sheetView>
  </sheetViews>
  <sheetFormatPr defaultRowHeight="15.6" outlineLevelRow="1" x14ac:dyDescent="0.3"/>
  <cols>
    <col min="1" max="1" width="5.6640625" style="31" customWidth="1"/>
    <col min="2" max="2" width="6.6640625" style="2" customWidth="1"/>
    <col min="3" max="3" width="42.5546875" style="3" customWidth="1"/>
    <col min="4" max="15" width="12.44140625" style="4" customWidth="1"/>
    <col min="16" max="16" width="14" style="4" bestFit="1" customWidth="1"/>
    <col min="17" max="17" width="15.21875" style="4" customWidth="1"/>
    <col min="18" max="18" width="12.44140625" style="64" customWidth="1"/>
    <col min="19" max="19" width="13.21875" style="86" customWidth="1"/>
    <col min="20" max="20" width="12.21875" style="3" customWidth="1"/>
    <col min="21" max="21" width="11.6640625" style="3" customWidth="1"/>
    <col min="22" max="22" width="9.77734375" style="3" customWidth="1"/>
    <col min="23" max="254" width="8.88671875" style="3"/>
    <col min="255" max="255" width="22.88671875" style="3" customWidth="1"/>
    <col min="256" max="510" width="8.88671875" style="3"/>
    <col min="511" max="511" width="22.88671875" style="3" customWidth="1"/>
    <col min="512" max="766" width="8.88671875" style="3"/>
    <col min="767" max="767" width="22.88671875" style="3" customWidth="1"/>
    <col min="768" max="1022" width="8.88671875" style="3"/>
    <col min="1023" max="1023" width="22.88671875" style="3" customWidth="1"/>
    <col min="1024" max="1278" width="8.88671875" style="3"/>
    <col min="1279" max="1279" width="22.88671875" style="3" customWidth="1"/>
    <col min="1280" max="1534" width="8.88671875" style="3"/>
    <col min="1535" max="1535" width="22.88671875" style="3" customWidth="1"/>
    <col min="1536" max="1790" width="8.88671875" style="3"/>
    <col min="1791" max="1791" width="22.88671875" style="3" customWidth="1"/>
    <col min="1792" max="2046" width="8.88671875" style="3"/>
    <col min="2047" max="2047" width="22.88671875" style="3" customWidth="1"/>
    <col min="2048" max="2302" width="8.88671875" style="3"/>
    <col min="2303" max="2303" width="22.88671875" style="3" customWidth="1"/>
    <col min="2304" max="2558" width="8.88671875" style="3"/>
    <col min="2559" max="2559" width="22.88671875" style="3" customWidth="1"/>
    <col min="2560" max="2814" width="8.88671875" style="3"/>
    <col min="2815" max="2815" width="22.88671875" style="3" customWidth="1"/>
    <col min="2816" max="3070" width="8.88671875" style="3"/>
    <col min="3071" max="3071" width="22.88671875" style="3" customWidth="1"/>
    <col min="3072" max="3326" width="8.88671875" style="3"/>
    <col min="3327" max="3327" width="22.88671875" style="3" customWidth="1"/>
    <col min="3328" max="3582" width="8.88671875" style="3"/>
    <col min="3583" max="3583" width="22.88671875" style="3" customWidth="1"/>
    <col min="3584" max="3838" width="8.88671875" style="3"/>
    <col min="3839" max="3839" width="22.88671875" style="3" customWidth="1"/>
    <col min="3840" max="4094" width="8.88671875" style="3"/>
    <col min="4095" max="4095" width="22.88671875" style="3" customWidth="1"/>
    <col min="4096" max="4350" width="8.88671875" style="3"/>
    <col min="4351" max="4351" width="22.88671875" style="3" customWidth="1"/>
    <col min="4352" max="4606" width="8.88671875" style="3"/>
    <col min="4607" max="4607" width="22.88671875" style="3" customWidth="1"/>
    <col min="4608" max="4862" width="8.88671875" style="3"/>
    <col min="4863" max="4863" width="22.88671875" style="3" customWidth="1"/>
    <col min="4864" max="5118" width="8.88671875" style="3"/>
    <col min="5119" max="5119" width="22.88671875" style="3" customWidth="1"/>
    <col min="5120" max="5374" width="8.88671875" style="3"/>
    <col min="5375" max="5375" width="22.88671875" style="3" customWidth="1"/>
    <col min="5376" max="5630" width="8.88671875" style="3"/>
    <col min="5631" max="5631" width="22.88671875" style="3" customWidth="1"/>
    <col min="5632" max="5886" width="8.88671875" style="3"/>
    <col min="5887" max="5887" width="22.88671875" style="3" customWidth="1"/>
    <col min="5888" max="6142" width="8.88671875" style="3"/>
    <col min="6143" max="6143" width="22.88671875" style="3" customWidth="1"/>
    <col min="6144" max="6398" width="8.88671875" style="3"/>
    <col min="6399" max="6399" width="22.88671875" style="3" customWidth="1"/>
    <col min="6400" max="6654" width="8.88671875" style="3"/>
    <col min="6655" max="6655" width="22.88671875" style="3" customWidth="1"/>
    <col min="6656" max="6910" width="8.88671875" style="3"/>
    <col min="6911" max="6911" width="22.88671875" style="3" customWidth="1"/>
    <col min="6912" max="7166" width="8.88671875" style="3"/>
    <col min="7167" max="7167" width="22.88671875" style="3" customWidth="1"/>
    <col min="7168" max="7422" width="8.88671875" style="3"/>
    <col min="7423" max="7423" width="22.88671875" style="3" customWidth="1"/>
    <col min="7424" max="7678" width="8.88671875" style="3"/>
    <col min="7679" max="7679" width="22.88671875" style="3" customWidth="1"/>
    <col min="7680" max="7934" width="8.88671875" style="3"/>
    <col min="7935" max="7935" width="22.88671875" style="3" customWidth="1"/>
    <col min="7936" max="8190" width="8.88671875" style="3"/>
    <col min="8191" max="8191" width="22.88671875" style="3" customWidth="1"/>
    <col min="8192" max="8446" width="8.88671875" style="3"/>
    <col min="8447" max="8447" width="22.88671875" style="3" customWidth="1"/>
    <col min="8448" max="8702" width="8.88671875" style="3"/>
    <col min="8703" max="8703" width="22.88671875" style="3" customWidth="1"/>
    <col min="8704" max="8958" width="8.88671875" style="3"/>
    <col min="8959" max="8959" width="22.88671875" style="3" customWidth="1"/>
    <col min="8960" max="9214" width="8.88671875" style="3"/>
    <col min="9215" max="9215" width="22.88671875" style="3" customWidth="1"/>
    <col min="9216" max="9470" width="8.88671875" style="3"/>
    <col min="9471" max="9471" width="22.88671875" style="3" customWidth="1"/>
    <col min="9472" max="9726" width="8.88671875" style="3"/>
    <col min="9727" max="9727" width="22.88671875" style="3" customWidth="1"/>
    <col min="9728" max="9982" width="8.88671875" style="3"/>
    <col min="9983" max="9983" width="22.88671875" style="3" customWidth="1"/>
    <col min="9984" max="10238" width="8.88671875" style="3"/>
    <col min="10239" max="10239" width="22.88671875" style="3" customWidth="1"/>
    <col min="10240" max="10494" width="8.88671875" style="3"/>
    <col min="10495" max="10495" width="22.88671875" style="3" customWidth="1"/>
    <col min="10496" max="10750" width="8.88671875" style="3"/>
    <col min="10751" max="10751" width="22.88671875" style="3" customWidth="1"/>
    <col min="10752" max="11006" width="8.88671875" style="3"/>
    <col min="11007" max="11007" width="22.88671875" style="3" customWidth="1"/>
    <col min="11008" max="11262" width="8.88671875" style="3"/>
    <col min="11263" max="11263" width="22.88671875" style="3" customWidth="1"/>
    <col min="11264" max="11518" width="8.88671875" style="3"/>
    <col min="11519" max="11519" width="22.88671875" style="3" customWidth="1"/>
    <col min="11520" max="11774" width="8.88671875" style="3"/>
    <col min="11775" max="11775" width="22.88671875" style="3" customWidth="1"/>
    <col min="11776" max="12030" width="8.88671875" style="3"/>
    <col min="12031" max="12031" width="22.88671875" style="3" customWidth="1"/>
    <col min="12032" max="12286" width="8.88671875" style="3"/>
    <col min="12287" max="12287" width="22.88671875" style="3" customWidth="1"/>
    <col min="12288" max="12542" width="8.88671875" style="3"/>
    <col min="12543" max="12543" width="22.88671875" style="3" customWidth="1"/>
    <col min="12544" max="12798" width="8.88671875" style="3"/>
    <col min="12799" max="12799" width="22.88671875" style="3" customWidth="1"/>
    <col min="12800" max="13054" width="8.88671875" style="3"/>
    <col min="13055" max="13055" width="22.88671875" style="3" customWidth="1"/>
    <col min="13056" max="13310" width="8.88671875" style="3"/>
    <col min="13311" max="13311" width="22.88671875" style="3" customWidth="1"/>
    <col min="13312" max="13566" width="8.88671875" style="3"/>
    <col min="13567" max="13567" width="22.88671875" style="3" customWidth="1"/>
    <col min="13568" max="13822" width="8.88671875" style="3"/>
    <col min="13823" max="13823" width="22.88671875" style="3" customWidth="1"/>
    <col min="13824" max="14078" width="8.88671875" style="3"/>
    <col min="14079" max="14079" width="22.88671875" style="3" customWidth="1"/>
    <col min="14080" max="14334" width="8.88671875" style="3"/>
    <col min="14335" max="14335" width="22.88671875" style="3" customWidth="1"/>
    <col min="14336" max="14590" width="8.88671875" style="3"/>
    <col min="14591" max="14591" width="22.88671875" style="3" customWidth="1"/>
    <col min="14592" max="14846" width="8.88671875" style="3"/>
    <col min="14847" max="14847" width="22.88671875" style="3" customWidth="1"/>
    <col min="14848" max="15102" width="8.88671875" style="3"/>
    <col min="15103" max="15103" width="22.88671875" style="3" customWidth="1"/>
    <col min="15104" max="15358" width="8.88671875" style="3"/>
    <col min="15359" max="15359" width="22.88671875" style="3" customWidth="1"/>
    <col min="15360" max="15614" width="8.88671875" style="3"/>
    <col min="15615" max="15615" width="22.88671875" style="3" customWidth="1"/>
    <col min="15616" max="15870" width="8.88671875" style="3"/>
    <col min="15871" max="15871" width="22.88671875" style="3" customWidth="1"/>
    <col min="15872" max="16126" width="8.88671875" style="3"/>
    <col min="16127" max="16127" width="22.88671875" style="3" customWidth="1"/>
    <col min="16128" max="16384" width="8.88671875" style="3"/>
  </cols>
  <sheetData>
    <row r="1" spans="1:19" ht="20.399999999999999" x14ac:dyDescent="0.35">
      <c r="A1" s="1" t="str">
        <f>'[1]Student Info'!$A$1</f>
        <v>CSCE</v>
      </c>
    </row>
    <row r="2" spans="1:19" ht="17.399999999999999" x14ac:dyDescent="0.3">
      <c r="A2" s="5" t="s">
        <v>0</v>
      </c>
    </row>
    <row r="3" spans="1:19" ht="17.399999999999999" x14ac:dyDescent="0.3">
      <c r="A3" s="5" t="s">
        <v>252</v>
      </c>
    </row>
    <row r="4" spans="1:19" x14ac:dyDescent="0.3">
      <c r="D4" s="4" t="s">
        <v>251</v>
      </c>
      <c r="E4" s="4" t="s">
        <v>251</v>
      </c>
      <c r="F4" s="4" t="s">
        <v>251</v>
      </c>
      <c r="G4" s="4" t="s">
        <v>251</v>
      </c>
      <c r="H4" s="4" t="s">
        <v>251</v>
      </c>
      <c r="I4" s="4" t="s">
        <v>251</v>
      </c>
      <c r="J4" s="4" t="s">
        <v>251</v>
      </c>
      <c r="K4" s="4" t="s">
        <v>251</v>
      </c>
      <c r="L4" s="4" t="s">
        <v>251</v>
      </c>
      <c r="M4" s="4" t="s">
        <v>251</v>
      </c>
      <c r="N4" s="4" t="s">
        <v>251</v>
      </c>
      <c r="O4" s="4" t="s">
        <v>251</v>
      </c>
    </row>
    <row r="5" spans="1:19" ht="17.399999999999999" x14ac:dyDescent="0.3">
      <c r="A5" s="6"/>
      <c r="B5" s="7"/>
      <c r="C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65"/>
    </row>
    <row r="6" spans="1:19" ht="18.600000000000001" thickBot="1" x14ac:dyDescent="0.4">
      <c r="A6" s="9"/>
      <c r="B6" s="10" t="s">
        <v>2</v>
      </c>
      <c r="C6" s="9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48</v>
      </c>
      <c r="Q6" s="11" t="s">
        <v>25</v>
      </c>
      <c r="R6" s="63" t="s">
        <v>49</v>
      </c>
      <c r="S6" s="87" t="s">
        <v>50</v>
      </c>
    </row>
    <row r="7" spans="1:19" ht="17.399999999999999" x14ac:dyDescent="0.3">
      <c r="A7" s="6" t="s">
        <v>16</v>
      </c>
      <c r="B7" s="7"/>
      <c r="D7" s="12"/>
      <c r="F7" s="8"/>
      <c r="G7" s="8"/>
      <c r="H7" s="8"/>
      <c r="I7" s="12"/>
      <c r="J7" s="12"/>
      <c r="K7" s="8"/>
      <c r="L7" s="8"/>
      <c r="M7" s="8"/>
      <c r="N7" s="8"/>
      <c r="O7" s="8"/>
      <c r="P7" s="8"/>
      <c r="Q7" s="8"/>
      <c r="R7" s="65"/>
    </row>
    <row r="8" spans="1:19" ht="17.399999999999999" hidden="1" x14ac:dyDescent="0.3">
      <c r="A8" s="6"/>
      <c r="B8" s="7"/>
      <c r="C8" s="13" t="s">
        <v>17</v>
      </c>
      <c r="D8" s="14"/>
      <c r="F8" s="8"/>
      <c r="G8" s="8"/>
      <c r="H8" s="8"/>
      <c r="I8" s="12"/>
      <c r="J8" s="12"/>
      <c r="K8" s="8"/>
      <c r="L8" s="8"/>
      <c r="M8" s="8"/>
      <c r="N8" s="8"/>
      <c r="O8" s="8"/>
      <c r="P8" s="8"/>
      <c r="Q8" s="8"/>
      <c r="R8" s="65"/>
    </row>
    <row r="9" spans="1:19" ht="17.399999999999999" hidden="1" x14ac:dyDescent="0.3">
      <c r="A9" s="6"/>
      <c r="B9" s="7"/>
      <c r="D9" s="15"/>
      <c r="E9" s="16"/>
      <c r="F9" s="16"/>
      <c r="G9" s="16"/>
      <c r="H9" s="16"/>
      <c r="I9" s="16"/>
      <c r="J9" s="16"/>
      <c r="K9" s="16"/>
      <c r="L9" s="17"/>
      <c r="M9" s="16"/>
      <c r="N9" s="16"/>
      <c r="O9" s="17"/>
      <c r="P9" s="16"/>
      <c r="Q9" s="18"/>
      <c r="R9" s="66"/>
    </row>
    <row r="10" spans="1:19" ht="17.399999999999999" hidden="1" x14ac:dyDescent="0.3">
      <c r="A10" s="6"/>
      <c r="B10" s="7"/>
      <c r="D10" s="15"/>
      <c r="E10" s="19"/>
      <c r="F10" s="19"/>
      <c r="G10" s="16"/>
      <c r="H10" s="19"/>
      <c r="I10" s="19"/>
      <c r="J10" s="16"/>
      <c r="K10" s="19"/>
      <c r="L10" s="17"/>
      <c r="M10" s="20"/>
      <c r="N10" s="20"/>
      <c r="O10" s="20"/>
      <c r="P10" s="21"/>
      <c r="Q10" s="15"/>
      <c r="R10" s="66"/>
    </row>
    <row r="11" spans="1:19" s="12" customFormat="1" ht="17.399999999999999" x14ac:dyDescent="0.3">
      <c r="B11" s="22" t="s">
        <v>18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101"/>
      <c r="S11" s="88"/>
    </row>
    <row r="12" spans="1:19" s="12" customFormat="1" x14ac:dyDescent="0.3">
      <c r="A12" s="25"/>
      <c r="B12" s="26">
        <v>8011</v>
      </c>
      <c r="C12" s="26" t="s">
        <v>55</v>
      </c>
      <c r="D12" s="27">
        <v>81362.05</v>
      </c>
      <c r="E12" s="27">
        <v>81362.05</v>
      </c>
      <c r="F12" s="27">
        <v>146451.69</v>
      </c>
      <c r="G12" s="27">
        <v>146451.69</v>
      </c>
      <c r="H12" s="27">
        <v>146451.69</v>
      </c>
      <c r="I12" s="27">
        <v>146451.69</v>
      </c>
      <c r="J12" s="27">
        <v>146451.69</v>
      </c>
      <c r="K12" s="27">
        <v>146451.69</v>
      </c>
      <c r="L12" s="27">
        <v>146451.69</v>
      </c>
      <c r="M12" s="27">
        <v>146451.69</v>
      </c>
      <c r="N12" s="27">
        <v>146451.69</v>
      </c>
      <c r="O12" s="27">
        <v>146451.69</v>
      </c>
      <c r="P12" s="27"/>
      <c r="Q12" s="27">
        <f>SUM(D12:P12)</f>
        <v>1627240.9999999998</v>
      </c>
      <c r="R12" s="68">
        <v>1627241</v>
      </c>
      <c r="S12" s="89">
        <f>Q12-R12</f>
        <v>0</v>
      </c>
    </row>
    <row r="13" spans="1:19" s="12" customFormat="1" x14ac:dyDescent="0.3">
      <c r="A13" s="25"/>
      <c r="B13" s="26">
        <v>8012</v>
      </c>
      <c r="C13" s="26" t="s">
        <v>56</v>
      </c>
      <c r="D13" s="27">
        <v>0</v>
      </c>
      <c r="E13" s="27">
        <v>0</v>
      </c>
      <c r="F13" s="27">
        <v>116163.75</v>
      </c>
      <c r="G13" s="27">
        <v>0</v>
      </c>
      <c r="H13" s="27">
        <v>0</v>
      </c>
      <c r="I13" s="27">
        <v>116163.75</v>
      </c>
      <c r="J13" s="27">
        <v>0</v>
      </c>
      <c r="K13" s="27">
        <v>0</v>
      </c>
      <c r="L13" s="27">
        <v>116163.75</v>
      </c>
      <c r="M13" s="27">
        <v>0</v>
      </c>
      <c r="N13" s="27">
        <v>0</v>
      </c>
      <c r="O13" s="27">
        <v>116163.75</v>
      </c>
      <c r="P13" s="27"/>
      <c r="Q13" s="27">
        <f t="shared" ref="Q13:Q16" si="0">SUM(D13:P13)</f>
        <v>464655</v>
      </c>
      <c r="R13" s="68">
        <v>464655</v>
      </c>
      <c r="S13" s="89">
        <f t="shared" ref="S13:S76" si="1">Q13-R13</f>
        <v>0</v>
      </c>
    </row>
    <row r="14" spans="1:19" s="12" customFormat="1" x14ac:dyDescent="0.3">
      <c r="A14" s="25"/>
      <c r="B14" s="26">
        <v>8096</v>
      </c>
      <c r="C14" s="26" t="s">
        <v>57</v>
      </c>
      <c r="D14" s="27">
        <v>0</v>
      </c>
      <c r="E14" s="27">
        <v>42134.400000000001</v>
      </c>
      <c r="F14" s="27">
        <v>84268.800000000003</v>
      </c>
      <c r="G14" s="27">
        <v>56179.200000000004</v>
      </c>
      <c r="H14" s="27">
        <v>56179.200000000004</v>
      </c>
      <c r="I14" s="27">
        <v>56179.200000000004</v>
      </c>
      <c r="J14" s="27">
        <v>56179.200000000004</v>
      </c>
      <c r="K14" s="27">
        <v>56179.200000000004</v>
      </c>
      <c r="L14" s="27">
        <v>98313.600000000006</v>
      </c>
      <c r="M14" s="27">
        <v>49156.800000000003</v>
      </c>
      <c r="N14" s="27">
        <v>49156.800000000003</v>
      </c>
      <c r="O14" s="27">
        <v>98313.600000000006</v>
      </c>
      <c r="P14" s="27"/>
      <c r="Q14" s="27">
        <f t="shared" si="0"/>
        <v>702240.00000000012</v>
      </c>
      <c r="R14" s="68">
        <v>702240</v>
      </c>
      <c r="S14" s="89">
        <f t="shared" si="1"/>
        <v>0</v>
      </c>
    </row>
    <row r="15" spans="1:19" s="12" customFormat="1" x14ac:dyDescent="0.3">
      <c r="A15" s="25"/>
      <c r="B15" s="26">
        <v>8019</v>
      </c>
      <c r="C15" s="26" t="s">
        <v>58</v>
      </c>
      <c r="D15" s="27" t="s">
        <v>51</v>
      </c>
      <c r="E15" s="27" t="s">
        <v>51</v>
      </c>
      <c r="F15" s="27" t="s">
        <v>51</v>
      </c>
      <c r="G15" s="27" t="s">
        <v>51</v>
      </c>
      <c r="H15" s="27" t="s">
        <v>51</v>
      </c>
      <c r="I15" s="27" t="s">
        <v>51</v>
      </c>
      <c r="J15" s="27" t="s">
        <v>51</v>
      </c>
      <c r="K15" s="27" t="s">
        <v>51</v>
      </c>
      <c r="L15" s="27" t="s">
        <v>51</v>
      </c>
      <c r="M15" s="27" t="s">
        <v>51</v>
      </c>
      <c r="N15" s="27" t="s">
        <v>51</v>
      </c>
      <c r="O15" s="27" t="s">
        <v>51</v>
      </c>
      <c r="P15" s="27"/>
      <c r="Q15" s="27">
        <f t="shared" si="0"/>
        <v>0</v>
      </c>
      <c r="R15" s="68">
        <v>0</v>
      </c>
      <c r="S15" s="89">
        <f t="shared" si="1"/>
        <v>0</v>
      </c>
    </row>
    <row r="16" spans="1:19" s="12" customFormat="1" x14ac:dyDescent="0.3">
      <c r="A16" s="25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>
        <f t="shared" si="0"/>
        <v>0</v>
      </c>
      <c r="R16" s="68">
        <v>0</v>
      </c>
      <c r="S16" s="89">
        <f t="shared" si="1"/>
        <v>0</v>
      </c>
    </row>
    <row r="17" spans="1:19" s="12" customFormat="1" x14ac:dyDescent="0.3">
      <c r="A17" s="25"/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7"/>
      <c r="R17" s="69"/>
      <c r="S17" s="89"/>
    </row>
    <row r="18" spans="1:19" s="12" customFormat="1" ht="17.399999999999999" x14ac:dyDescent="0.3">
      <c r="A18" s="25"/>
      <c r="B18" s="22" t="s">
        <v>19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9"/>
      <c r="S18" s="89"/>
    </row>
    <row r="19" spans="1:19" s="12" customFormat="1" x14ac:dyDescent="0.3">
      <c r="A19" s="25"/>
      <c r="B19" s="26">
        <v>8520</v>
      </c>
      <c r="C19" s="26" t="s">
        <v>59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1057</v>
      </c>
      <c r="J19" s="27">
        <v>0</v>
      </c>
      <c r="K19" s="27">
        <v>1057</v>
      </c>
      <c r="L19" s="27">
        <v>0</v>
      </c>
      <c r="M19" s="27">
        <v>1057</v>
      </c>
      <c r="N19" s="27">
        <v>0</v>
      </c>
      <c r="O19" s="27">
        <v>1057</v>
      </c>
      <c r="P19" s="27"/>
      <c r="Q19" s="27">
        <f>SUM(D19:P19)</f>
        <v>4228</v>
      </c>
      <c r="R19" s="68">
        <v>4228</v>
      </c>
      <c r="S19" s="89">
        <f t="shared" si="1"/>
        <v>0</v>
      </c>
    </row>
    <row r="20" spans="1:19" s="12" customFormat="1" x14ac:dyDescent="0.3">
      <c r="A20" s="23"/>
      <c r="B20" s="26">
        <v>8550</v>
      </c>
      <c r="C20" s="26" t="s">
        <v>60</v>
      </c>
      <c r="D20" s="27">
        <v>0</v>
      </c>
      <c r="E20" s="27">
        <v>0</v>
      </c>
      <c r="F20" s="27">
        <v>0</v>
      </c>
      <c r="G20" s="27">
        <v>0</v>
      </c>
      <c r="H20" s="27">
        <v>440.72399999999999</v>
      </c>
      <c r="I20" s="27">
        <v>440.72399999999999</v>
      </c>
      <c r="J20" s="27">
        <v>440.72399999999999</v>
      </c>
      <c r="K20" s="27">
        <v>440.72399999999999</v>
      </c>
      <c r="L20" s="27">
        <v>440.72399999999999</v>
      </c>
      <c r="M20" s="27">
        <v>440.72399999999999</v>
      </c>
      <c r="N20" s="27">
        <v>440.72399999999999</v>
      </c>
      <c r="O20" s="27">
        <v>1322.1719999999998</v>
      </c>
      <c r="P20" s="27"/>
      <c r="Q20" s="27">
        <f t="shared" ref="Q20:Q34" si="2">SUM(D20:P20)</f>
        <v>4407.24</v>
      </c>
      <c r="R20" s="68">
        <v>4407.24</v>
      </c>
      <c r="S20" s="89">
        <f t="shared" si="1"/>
        <v>0</v>
      </c>
    </row>
    <row r="21" spans="1:19" s="12" customFormat="1" x14ac:dyDescent="0.3">
      <c r="A21" s="25"/>
      <c r="B21" s="26">
        <v>8560</v>
      </c>
      <c r="C21" s="26" t="s">
        <v>61</v>
      </c>
      <c r="D21" s="27">
        <v>0</v>
      </c>
      <c r="E21" s="27">
        <v>0</v>
      </c>
      <c r="F21" s="27">
        <v>0</v>
      </c>
      <c r="G21" s="27">
        <v>0</v>
      </c>
      <c r="H21" s="27">
        <v>9291</v>
      </c>
      <c r="I21" s="27">
        <v>0</v>
      </c>
      <c r="J21" s="27">
        <v>0</v>
      </c>
      <c r="K21" s="27">
        <v>9291</v>
      </c>
      <c r="L21" s="27">
        <v>0</v>
      </c>
      <c r="M21" s="27">
        <v>0</v>
      </c>
      <c r="N21" s="27">
        <v>9291</v>
      </c>
      <c r="O21" s="27">
        <v>9291</v>
      </c>
      <c r="P21" s="27"/>
      <c r="Q21" s="27">
        <f t="shared" si="2"/>
        <v>37164</v>
      </c>
      <c r="R21" s="68">
        <v>37164</v>
      </c>
      <c r="S21" s="89">
        <f t="shared" si="1"/>
        <v>0</v>
      </c>
    </row>
    <row r="22" spans="1:19" s="12" customFormat="1" x14ac:dyDescent="0.3">
      <c r="A22" s="25"/>
      <c r="B22" s="26">
        <v>8560</v>
      </c>
      <c r="C22" s="26" t="s">
        <v>62</v>
      </c>
      <c r="D22" s="27">
        <v>0</v>
      </c>
      <c r="E22" s="27">
        <v>0</v>
      </c>
      <c r="F22" s="27">
        <v>0</v>
      </c>
      <c r="G22" s="27">
        <v>0</v>
      </c>
      <c r="H22" s="27">
        <v>9633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5187</v>
      </c>
      <c r="P22" s="27"/>
      <c r="Q22" s="27">
        <f t="shared" si="2"/>
        <v>14820</v>
      </c>
      <c r="R22" s="68">
        <v>14820</v>
      </c>
      <c r="S22" s="89">
        <f t="shared" si="1"/>
        <v>0</v>
      </c>
    </row>
    <row r="23" spans="1:19" s="12" customFormat="1" x14ac:dyDescent="0.3">
      <c r="A23" s="25"/>
      <c r="B23" s="26">
        <v>8590</v>
      </c>
      <c r="C23" s="26" t="s">
        <v>63</v>
      </c>
      <c r="D23" s="27">
        <v>0</v>
      </c>
      <c r="E23" s="27">
        <v>0</v>
      </c>
      <c r="F23" s="27">
        <v>125000</v>
      </c>
      <c r="G23" s="27">
        <v>0</v>
      </c>
      <c r="H23" s="27">
        <v>0</v>
      </c>
      <c r="I23" s="27">
        <v>0</v>
      </c>
      <c r="J23" s="27">
        <v>125000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/>
      <c r="Q23" s="27">
        <f t="shared" si="2"/>
        <v>250000</v>
      </c>
      <c r="R23" s="68">
        <v>250000</v>
      </c>
      <c r="S23" s="89">
        <f t="shared" si="1"/>
        <v>0</v>
      </c>
    </row>
    <row r="24" spans="1:19" s="12" customFormat="1" x14ac:dyDescent="0.3">
      <c r="A24" s="25"/>
      <c r="B24" s="26">
        <v>8590</v>
      </c>
      <c r="C24" s="26" t="s">
        <v>64</v>
      </c>
      <c r="D24" s="27" t="s">
        <v>51</v>
      </c>
      <c r="E24" s="27" t="s">
        <v>51</v>
      </c>
      <c r="F24" s="27" t="s">
        <v>51</v>
      </c>
      <c r="G24" s="27" t="s">
        <v>51</v>
      </c>
      <c r="H24" s="27" t="s">
        <v>51</v>
      </c>
      <c r="I24" s="27" t="s">
        <v>51</v>
      </c>
      <c r="J24" s="27" t="s">
        <v>51</v>
      </c>
      <c r="K24" s="27" t="s">
        <v>51</v>
      </c>
      <c r="L24" s="27" t="s">
        <v>51</v>
      </c>
      <c r="M24" s="27" t="s">
        <v>51</v>
      </c>
      <c r="N24" s="27" t="s">
        <v>51</v>
      </c>
      <c r="O24" s="27" t="s">
        <v>51</v>
      </c>
      <c r="P24" s="27"/>
      <c r="Q24" s="27">
        <f t="shared" si="2"/>
        <v>0</v>
      </c>
      <c r="R24" s="68"/>
      <c r="S24" s="89">
        <f t="shared" si="1"/>
        <v>0</v>
      </c>
    </row>
    <row r="25" spans="1:19" s="12" customFormat="1" x14ac:dyDescent="0.3">
      <c r="A25" s="25"/>
      <c r="B25" s="26">
        <v>8590</v>
      </c>
      <c r="C25" s="26" t="s">
        <v>65</v>
      </c>
      <c r="D25" s="27" t="s">
        <v>51</v>
      </c>
      <c r="E25" s="27" t="s">
        <v>51</v>
      </c>
      <c r="F25" s="27" t="s">
        <v>51</v>
      </c>
      <c r="G25" s="27" t="s">
        <v>51</v>
      </c>
      <c r="H25" s="27" t="s">
        <v>51</v>
      </c>
      <c r="I25" s="27" t="s">
        <v>51</v>
      </c>
      <c r="J25" s="27" t="s">
        <v>51</v>
      </c>
      <c r="K25" s="27" t="s">
        <v>51</v>
      </c>
      <c r="L25" s="27" t="s">
        <v>51</v>
      </c>
      <c r="M25" s="27" t="s">
        <v>51</v>
      </c>
      <c r="N25" s="27" t="s">
        <v>51</v>
      </c>
      <c r="O25" s="27" t="s">
        <v>51</v>
      </c>
      <c r="P25" s="27"/>
      <c r="Q25" s="27">
        <f t="shared" si="2"/>
        <v>0</v>
      </c>
      <c r="R25" s="68"/>
      <c r="S25" s="89">
        <f t="shared" si="1"/>
        <v>0</v>
      </c>
    </row>
    <row r="26" spans="1:19" s="12" customFormat="1" x14ac:dyDescent="0.3">
      <c r="A26" s="25"/>
      <c r="B26" s="26">
        <v>8590</v>
      </c>
      <c r="C26" s="26" t="s">
        <v>66</v>
      </c>
      <c r="D26" s="27" t="s">
        <v>51</v>
      </c>
      <c r="E26" s="27" t="s">
        <v>51</v>
      </c>
      <c r="F26" s="27" t="s">
        <v>51</v>
      </c>
      <c r="G26" s="27" t="s">
        <v>51</v>
      </c>
      <c r="H26" s="27" t="s">
        <v>51</v>
      </c>
      <c r="I26" s="27" t="s">
        <v>51</v>
      </c>
      <c r="J26" s="27" t="s">
        <v>51</v>
      </c>
      <c r="K26" s="27" t="s">
        <v>51</v>
      </c>
      <c r="L26" s="27" t="s">
        <v>51</v>
      </c>
      <c r="M26" s="27" t="s">
        <v>51</v>
      </c>
      <c r="N26" s="27" t="s">
        <v>51</v>
      </c>
      <c r="O26" s="27" t="s">
        <v>51</v>
      </c>
      <c r="P26" s="27"/>
      <c r="Q26" s="27">
        <f t="shared" si="2"/>
        <v>0</v>
      </c>
      <c r="R26" s="68"/>
      <c r="S26" s="89">
        <f t="shared" si="1"/>
        <v>0</v>
      </c>
    </row>
    <row r="27" spans="1:19" s="12" customFormat="1" x14ac:dyDescent="0.3">
      <c r="A27" s="25"/>
      <c r="B27" s="26">
        <v>8590</v>
      </c>
      <c r="C27" s="26" t="s">
        <v>67</v>
      </c>
      <c r="D27" s="27" t="s">
        <v>51</v>
      </c>
      <c r="E27" s="27" t="s">
        <v>51</v>
      </c>
      <c r="F27" s="27" t="s">
        <v>51</v>
      </c>
      <c r="G27" s="27" t="s">
        <v>51</v>
      </c>
      <c r="H27" s="27" t="s">
        <v>51</v>
      </c>
      <c r="I27" s="27" t="s">
        <v>51</v>
      </c>
      <c r="J27" s="27" t="s">
        <v>51</v>
      </c>
      <c r="K27" s="27" t="s">
        <v>51</v>
      </c>
      <c r="L27" s="27" t="s">
        <v>51</v>
      </c>
      <c r="M27" s="27" t="s">
        <v>51</v>
      </c>
      <c r="N27" s="27" t="s">
        <v>51</v>
      </c>
      <c r="O27" s="27" t="s">
        <v>51</v>
      </c>
      <c r="P27" s="27"/>
      <c r="Q27" s="27">
        <f t="shared" si="2"/>
        <v>0</v>
      </c>
      <c r="R27" s="68"/>
      <c r="S27" s="89">
        <f t="shared" si="1"/>
        <v>0</v>
      </c>
    </row>
    <row r="28" spans="1:19" s="12" customFormat="1" x14ac:dyDescent="0.3">
      <c r="A28" s="25"/>
      <c r="B28" s="26">
        <v>8590</v>
      </c>
      <c r="C28" s="26" t="s">
        <v>68</v>
      </c>
      <c r="D28" s="27" t="s">
        <v>51</v>
      </c>
      <c r="E28" s="27" t="s">
        <v>51</v>
      </c>
      <c r="F28" s="27" t="s">
        <v>51</v>
      </c>
      <c r="G28" s="27" t="s">
        <v>51</v>
      </c>
      <c r="H28" s="27" t="s">
        <v>51</v>
      </c>
      <c r="I28" s="27" t="s">
        <v>51</v>
      </c>
      <c r="J28" s="27" t="s">
        <v>51</v>
      </c>
      <c r="K28" s="27" t="s">
        <v>51</v>
      </c>
      <c r="L28" s="27" t="s">
        <v>51</v>
      </c>
      <c r="M28" s="27" t="s">
        <v>51</v>
      </c>
      <c r="N28" s="27" t="s">
        <v>51</v>
      </c>
      <c r="O28" s="27" t="s">
        <v>51</v>
      </c>
      <c r="P28" s="27"/>
      <c r="Q28" s="27">
        <f t="shared" si="2"/>
        <v>0</v>
      </c>
      <c r="R28" s="68"/>
      <c r="S28" s="89">
        <f t="shared" si="1"/>
        <v>0</v>
      </c>
    </row>
    <row r="29" spans="1:19" s="12" customFormat="1" x14ac:dyDescent="0.3">
      <c r="A29" s="25"/>
      <c r="B29" s="26">
        <v>0</v>
      </c>
      <c r="C29" s="26" t="s">
        <v>69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71023.600000000006</v>
      </c>
      <c r="K29" s="27">
        <v>0</v>
      </c>
      <c r="L29" s="27">
        <v>0</v>
      </c>
      <c r="M29" s="27">
        <v>71023.600000000006</v>
      </c>
      <c r="N29" s="27">
        <v>0</v>
      </c>
      <c r="O29" s="27">
        <v>35511.800000000003</v>
      </c>
      <c r="P29" s="27"/>
      <c r="Q29" s="27">
        <f t="shared" si="2"/>
        <v>177559</v>
      </c>
      <c r="R29" s="68">
        <v>177559</v>
      </c>
      <c r="S29" s="89">
        <f t="shared" si="1"/>
        <v>0</v>
      </c>
    </row>
    <row r="30" spans="1:19" s="12" customFormat="1" ht="17.399999999999999" x14ac:dyDescent="0.3">
      <c r="A30" s="6"/>
      <c r="B30" s="26">
        <v>8599</v>
      </c>
      <c r="C30" s="26" t="s">
        <v>70</v>
      </c>
      <c r="D30" s="27" t="s">
        <v>51</v>
      </c>
      <c r="E30" s="27" t="s">
        <v>51</v>
      </c>
      <c r="F30" s="27" t="s">
        <v>51</v>
      </c>
      <c r="G30" s="27" t="s">
        <v>51</v>
      </c>
      <c r="H30" s="27" t="s">
        <v>51</v>
      </c>
      <c r="I30" s="27" t="s">
        <v>51</v>
      </c>
      <c r="J30" s="27" t="s">
        <v>51</v>
      </c>
      <c r="K30" s="27" t="s">
        <v>51</v>
      </c>
      <c r="L30" s="27" t="s">
        <v>51</v>
      </c>
      <c r="M30" s="27" t="s">
        <v>51</v>
      </c>
      <c r="N30" s="27" t="s">
        <v>51</v>
      </c>
      <c r="O30" s="27" t="s">
        <v>51</v>
      </c>
      <c r="P30" s="27"/>
      <c r="Q30" s="27">
        <f t="shared" si="2"/>
        <v>0</v>
      </c>
      <c r="R30" s="68"/>
      <c r="S30" s="89">
        <f t="shared" si="1"/>
        <v>0</v>
      </c>
    </row>
    <row r="31" spans="1:19" s="12" customFormat="1" ht="17.399999999999999" x14ac:dyDescent="0.3">
      <c r="A31" s="6"/>
      <c r="B31" s="26"/>
      <c r="C31" s="26" t="s">
        <v>71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20000</v>
      </c>
      <c r="K31" s="27">
        <v>0</v>
      </c>
      <c r="L31" s="27">
        <v>0</v>
      </c>
      <c r="M31" s="27">
        <v>20000</v>
      </c>
      <c r="N31" s="27">
        <v>0</v>
      </c>
      <c r="O31" s="27">
        <v>10000</v>
      </c>
      <c r="P31" s="27"/>
      <c r="Q31" s="27">
        <f t="shared" si="2"/>
        <v>50000</v>
      </c>
      <c r="R31" s="68">
        <v>50000</v>
      </c>
      <c r="S31" s="89">
        <f t="shared" si="1"/>
        <v>0</v>
      </c>
    </row>
    <row r="32" spans="1:19" s="12" customFormat="1" ht="17.399999999999999" x14ac:dyDescent="0.3">
      <c r="A32" s="6"/>
      <c r="B32" s="26">
        <v>8792</v>
      </c>
      <c r="C32" s="26" t="s">
        <v>72</v>
      </c>
      <c r="D32" s="27" t="s">
        <v>51</v>
      </c>
      <c r="E32" s="27" t="s">
        <v>51</v>
      </c>
      <c r="F32" s="27" t="s">
        <v>51</v>
      </c>
      <c r="G32" s="27" t="s">
        <v>51</v>
      </c>
      <c r="H32" s="27" t="s">
        <v>51</v>
      </c>
      <c r="I32" s="27" t="s">
        <v>51</v>
      </c>
      <c r="J32" s="27" t="s">
        <v>51</v>
      </c>
      <c r="K32" s="27" t="s">
        <v>51</v>
      </c>
      <c r="L32" s="27" t="s">
        <v>51</v>
      </c>
      <c r="M32" s="27" t="s">
        <v>51</v>
      </c>
      <c r="N32" s="27" t="s">
        <v>51</v>
      </c>
      <c r="O32" s="27" t="s">
        <v>51</v>
      </c>
      <c r="P32" s="27"/>
      <c r="Q32" s="27">
        <f t="shared" si="2"/>
        <v>0</v>
      </c>
      <c r="R32" s="68"/>
      <c r="S32" s="89">
        <f t="shared" si="1"/>
        <v>0</v>
      </c>
    </row>
    <row r="33" spans="1:19" s="12" customFormat="1" ht="17.399999999999999" x14ac:dyDescent="0.3">
      <c r="A33" s="6"/>
      <c r="B33" s="26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>
        <f t="shared" si="2"/>
        <v>0</v>
      </c>
      <c r="R33" s="68">
        <v>0</v>
      </c>
      <c r="S33" s="89">
        <f t="shared" si="1"/>
        <v>0</v>
      </c>
    </row>
    <row r="34" spans="1:19" s="12" customFormat="1" ht="17.399999999999999" x14ac:dyDescent="0.3">
      <c r="A34" s="6"/>
      <c r="B34" s="30"/>
      <c r="C34" s="31" t="s">
        <v>20</v>
      </c>
      <c r="D34" s="32">
        <f t="shared" ref="D34:N34" si="3">SUM(D12:D33)</f>
        <v>81362.05</v>
      </c>
      <c r="E34" s="32">
        <f t="shared" si="3"/>
        <v>123496.45000000001</v>
      </c>
      <c r="F34" s="32">
        <f t="shared" si="3"/>
        <v>471884.24</v>
      </c>
      <c r="G34" s="32">
        <f>SUM(G12:G33)</f>
        <v>202630.89</v>
      </c>
      <c r="H34" s="32">
        <f>SUM(H12:H33)</f>
        <v>221995.614</v>
      </c>
      <c r="I34" s="32">
        <f>SUM(I12:I33)</f>
        <v>320292.364</v>
      </c>
      <c r="J34" s="32">
        <f>SUM(J12:J33)</f>
        <v>419095.21400000004</v>
      </c>
      <c r="K34" s="32">
        <f t="shared" si="3"/>
        <v>213419.614</v>
      </c>
      <c r="L34" s="32">
        <f t="shared" si="3"/>
        <v>361369.76400000002</v>
      </c>
      <c r="M34" s="32">
        <f t="shared" si="3"/>
        <v>288129.81400000001</v>
      </c>
      <c r="N34" s="32">
        <f t="shared" si="3"/>
        <v>205340.21399999998</v>
      </c>
      <c r="O34" s="32">
        <f>SUM(O12:O33)</f>
        <v>423298.01200000005</v>
      </c>
      <c r="P34" s="32"/>
      <c r="Q34" s="27">
        <f t="shared" si="2"/>
        <v>3332314.2400000007</v>
      </c>
      <c r="R34" s="70"/>
      <c r="S34" s="89"/>
    </row>
    <row r="35" spans="1:19" s="12" customFormat="1" ht="17.399999999999999" x14ac:dyDescent="0.3">
      <c r="A35" s="6"/>
      <c r="B35" s="28"/>
      <c r="C35" s="2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71"/>
      <c r="S35" s="89"/>
    </row>
    <row r="36" spans="1:19" s="12" customFormat="1" ht="17.399999999999999" x14ac:dyDescent="0.3">
      <c r="B36" s="6" t="s">
        <v>21</v>
      </c>
      <c r="C36" s="2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71"/>
      <c r="S36" s="89"/>
    </row>
    <row r="37" spans="1:19" s="12" customFormat="1" ht="17.399999999999999" x14ac:dyDescent="0.3">
      <c r="A37" s="6"/>
      <c r="B37" s="26">
        <v>8181</v>
      </c>
      <c r="C37" s="26" t="s">
        <v>73</v>
      </c>
      <c r="D37" s="27" t="s">
        <v>51</v>
      </c>
      <c r="E37" s="27" t="s">
        <v>51</v>
      </c>
      <c r="F37" s="27" t="s">
        <v>51</v>
      </c>
      <c r="G37" s="27" t="s">
        <v>51</v>
      </c>
      <c r="H37" s="27">
        <v>3300</v>
      </c>
      <c r="I37" s="27">
        <v>3300</v>
      </c>
      <c r="J37" s="27">
        <v>3300</v>
      </c>
      <c r="K37" s="27">
        <v>3300</v>
      </c>
      <c r="L37" s="27">
        <v>3300</v>
      </c>
      <c r="M37" s="27">
        <v>3300</v>
      </c>
      <c r="N37" s="27">
        <v>3300</v>
      </c>
      <c r="O37" s="27">
        <v>9900</v>
      </c>
      <c r="P37" s="27"/>
      <c r="Q37" s="27">
        <f>SUM(D37:P37)</f>
        <v>33000</v>
      </c>
      <c r="R37" s="68">
        <v>33000</v>
      </c>
      <c r="S37" s="89">
        <f t="shared" si="1"/>
        <v>0</v>
      </c>
    </row>
    <row r="38" spans="1:19" s="12" customFormat="1" ht="17.399999999999999" x14ac:dyDescent="0.3">
      <c r="A38" s="6"/>
      <c r="B38" s="26">
        <v>8182</v>
      </c>
      <c r="C38" s="26" t="s">
        <v>74</v>
      </c>
      <c r="D38" s="27" t="s">
        <v>51</v>
      </c>
      <c r="E38" s="27" t="s">
        <v>51</v>
      </c>
      <c r="F38" s="27" t="s">
        <v>51</v>
      </c>
      <c r="G38" s="27" t="s">
        <v>51</v>
      </c>
      <c r="H38" s="27" t="s">
        <v>51</v>
      </c>
      <c r="I38" s="27" t="s">
        <v>51</v>
      </c>
      <c r="J38" s="27">
        <v>14269</v>
      </c>
      <c r="K38" s="27" t="s">
        <v>51</v>
      </c>
      <c r="L38" s="27" t="s">
        <v>51</v>
      </c>
      <c r="M38" s="27">
        <v>28538</v>
      </c>
      <c r="N38" s="27" t="s">
        <v>51</v>
      </c>
      <c r="O38" s="27">
        <v>14269</v>
      </c>
      <c r="P38" s="27"/>
      <c r="Q38" s="27">
        <f>SUM(D38:P38)</f>
        <v>57076</v>
      </c>
      <c r="R38" s="68">
        <v>57076</v>
      </c>
      <c r="S38" s="89">
        <f t="shared" si="1"/>
        <v>0</v>
      </c>
    </row>
    <row r="39" spans="1:19" s="12" customFormat="1" ht="17.399999999999999" x14ac:dyDescent="0.3">
      <c r="A39" s="6"/>
      <c r="B39" s="26">
        <v>8220</v>
      </c>
      <c r="C39" s="26" t="s">
        <v>75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20859</v>
      </c>
      <c r="K39" s="27">
        <v>0</v>
      </c>
      <c r="L39" s="27">
        <v>0</v>
      </c>
      <c r="M39" s="27">
        <v>41718</v>
      </c>
      <c r="N39" s="27">
        <v>0</v>
      </c>
      <c r="O39" s="27">
        <v>20859</v>
      </c>
      <c r="P39" s="27"/>
      <c r="Q39" s="27">
        <f>SUM(D39:P39)</f>
        <v>83436</v>
      </c>
      <c r="R39" s="68">
        <v>83436</v>
      </c>
      <c r="S39" s="89">
        <f t="shared" si="1"/>
        <v>0</v>
      </c>
    </row>
    <row r="40" spans="1:19" s="12" customFormat="1" ht="17.399999999999999" x14ac:dyDescent="0.3">
      <c r="A40" s="6"/>
      <c r="B40" s="26">
        <v>8290</v>
      </c>
      <c r="C40" s="26" t="s">
        <v>76</v>
      </c>
      <c r="D40" s="27" t="s">
        <v>51</v>
      </c>
      <c r="E40" s="27" t="s">
        <v>51</v>
      </c>
      <c r="F40" s="27" t="s">
        <v>51</v>
      </c>
      <c r="G40" s="27" t="s">
        <v>51</v>
      </c>
      <c r="H40" s="27" t="s">
        <v>51</v>
      </c>
      <c r="I40" s="27" t="s">
        <v>51</v>
      </c>
      <c r="J40" s="27" t="s">
        <v>51</v>
      </c>
      <c r="K40" s="27" t="s">
        <v>51</v>
      </c>
      <c r="L40" s="27" t="s">
        <v>51</v>
      </c>
      <c r="M40" s="27" t="s">
        <v>51</v>
      </c>
      <c r="N40" s="27" t="s">
        <v>51</v>
      </c>
      <c r="O40" s="27" t="s">
        <v>51</v>
      </c>
      <c r="P40" s="27"/>
      <c r="Q40" s="27">
        <f t="shared" ref="Q40:Q50" si="4">SUM(D40:P40)</f>
        <v>0</v>
      </c>
      <c r="R40" s="68"/>
      <c r="S40" s="89">
        <f t="shared" si="1"/>
        <v>0</v>
      </c>
    </row>
    <row r="41" spans="1:19" s="12" customFormat="1" ht="17.399999999999999" x14ac:dyDescent="0.3">
      <c r="A41" s="6"/>
      <c r="B41" s="26">
        <v>8290</v>
      </c>
      <c r="C41" s="26" t="s">
        <v>77</v>
      </c>
      <c r="D41" s="27" t="s">
        <v>51</v>
      </c>
      <c r="E41" s="27" t="s">
        <v>51</v>
      </c>
      <c r="F41" s="27" t="s">
        <v>51</v>
      </c>
      <c r="G41" s="27" t="s">
        <v>51</v>
      </c>
      <c r="H41" s="27" t="s">
        <v>51</v>
      </c>
      <c r="I41" s="27" t="s">
        <v>51</v>
      </c>
      <c r="J41" s="27" t="s">
        <v>51</v>
      </c>
      <c r="K41" s="27" t="s">
        <v>51</v>
      </c>
      <c r="L41" s="27" t="s">
        <v>51</v>
      </c>
      <c r="M41" s="27" t="s">
        <v>51</v>
      </c>
      <c r="N41" s="27" t="s">
        <v>51</v>
      </c>
      <c r="O41" s="27" t="s">
        <v>51</v>
      </c>
      <c r="P41" s="27"/>
      <c r="Q41" s="27">
        <f t="shared" si="4"/>
        <v>0</v>
      </c>
      <c r="R41" s="68"/>
      <c r="S41" s="89">
        <f t="shared" si="1"/>
        <v>0</v>
      </c>
    </row>
    <row r="42" spans="1:19" s="12" customFormat="1" ht="17.399999999999999" x14ac:dyDescent="0.3">
      <c r="A42" s="6"/>
      <c r="B42" s="26">
        <v>8290</v>
      </c>
      <c r="C42" s="26" t="s">
        <v>78</v>
      </c>
      <c r="D42" s="27" t="s">
        <v>51</v>
      </c>
      <c r="E42" s="27" t="s">
        <v>51</v>
      </c>
      <c r="F42" s="27" t="s">
        <v>51</v>
      </c>
      <c r="G42" s="27" t="s">
        <v>51</v>
      </c>
      <c r="H42" s="27" t="s">
        <v>51</v>
      </c>
      <c r="I42" s="27" t="s">
        <v>51</v>
      </c>
      <c r="J42" s="27" t="s">
        <v>51</v>
      </c>
      <c r="K42" s="27" t="s">
        <v>51</v>
      </c>
      <c r="L42" s="27" t="s">
        <v>51</v>
      </c>
      <c r="M42" s="27" t="s">
        <v>51</v>
      </c>
      <c r="N42" s="27" t="s">
        <v>51</v>
      </c>
      <c r="O42" s="27" t="s">
        <v>51</v>
      </c>
      <c r="P42" s="27"/>
      <c r="Q42" s="27">
        <f t="shared" si="4"/>
        <v>0</v>
      </c>
      <c r="R42" s="68"/>
      <c r="S42" s="89">
        <f t="shared" si="1"/>
        <v>0</v>
      </c>
    </row>
    <row r="43" spans="1:19" s="12" customFormat="1" ht="17.399999999999999" x14ac:dyDescent="0.3">
      <c r="A43" s="6"/>
      <c r="B43" s="26">
        <v>8290</v>
      </c>
      <c r="C43" s="26" t="s">
        <v>79</v>
      </c>
      <c r="D43" s="27" t="s">
        <v>51</v>
      </c>
      <c r="E43" s="27" t="s">
        <v>51</v>
      </c>
      <c r="F43" s="27" t="s">
        <v>51</v>
      </c>
      <c r="G43" s="27" t="s">
        <v>51</v>
      </c>
      <c r="H43" s="27" t="s">
        <v>51</v>
      </c>
      <c r="I43" s="27" t="s">
        <v>51</v>
      </c>
      <c r="J43" s="27">
        <v>79938</v>
      </c>
      <c r="K43" s="27" t="s">
        <v>51</v>
      </c>
      <c r="L43" s="27" t="s">
        <v>51</v>
      </c>
      <c r="M43" s="27">
        <v>159876</v>
      </c>
      <c r="N43" s="27" t="s">
        <v>51</v>
      </c>
      <c r="O43" s="27">
        <v>79938</v>
      </c>
      <c r="P43" s="27"/>
      <c r="Q43" s="27">
        <f t="shared" si="4"/>
        <v>319752</v>
      </c>
      <c r="R43" s="68">
        <v>319752</v>
      </c>
      <c r="S43" s="89">
        <f t="shared" si="1"/>
        <v>0</v>
      </c>
    </row>
    <row r="44" spans="1:19" s="12" customFormat="1" ht="17.399999999999999" x14ac:dyDescent="0.3">
      <c r="A44" s="6"/>
      <c r="B44" s="26">
        <v>8291</v>
      </c>
      <c r="C44" s="26" t="s">
        <v>80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24012.75</v>
      </c>
      <c r="K44" s="27">
        <v>0</v>
      </c>
      <c r="L44" s="27">
        <v>0</v>
      </c>
      <c r="M44" s="27">
        <v>48025.5</v>
      </c>
      <c r="N44" s="27">
        <v>0</v>
      </c>
      <c r="O44" s="27">
        <v>24012.75</v>
      </c>
      <c r="P44" s="27"/>
      <c r="Q44" s="27">
        <f t="shared" si="4"/>
        <v>96051</v>
      </c>
      <c r="R44" s="68">
        <v>96051</v>
      </c>
      <c r="S44" s="89">
        <f t="shared" si="1"/>
        <v>0</v>
      </c>
    </row>
    <row r="45" spans="1:19" s="12" customFormat="1" ht="17.399999999999999" x14ac:dyDescent="0.3">
      <c r="A45" s="6"/>
      <c r="B45" s="26">
        <v>8292</v>
      </c>
      <c r="C45" s="26" t="s">
        <v>81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3109.25</v>
      </c>
      <c r="K45" s="27">
        <v>0</v>
      </c>
      <c r="L45" s="27">
        <v>0</v>
      </c>
      <c r="M45" s="27">
        <v>6218.5</v>
      </c>
      <c r="N45" s="27">
        <v>0</v>
      </c>
      <c r="O45" s="27">
        <v>3109.25</v>
      </c>
      <c r="P45" s="27"/>
      <c r="Q45" s="27">
        <f t="shared" si="4"/>
        <v>12437</v>
      </c>
      <c r="R45" s="68">
        <v>12437</v>
      </c>
      <c r="S45" s="89">
        <f t="shared" si="1"/>
        <v>0</v>
      </c>
    </row>
    <row r="46" spans="1:19" s="12" customFormat="1" ht="17.399999999999999" x14ac:dyDescent="0.3">
      <c r="A46" s="6"/>
      <c r="B46" s="26">
        <v>8293</v>
      </c>
      <c r="C46" s="26" t="s">
        <v>82</v>
      </c>
      <c r="D46" s="27" t="s">
        <v>51</v>
      </c>
      <c r="E46" s="27" t="s">
        <v>51</v>
      </c>
      <c r="F46" s="27" t="s">
        <v>51</v>
      </c>
      <c r="G46" s="27" t="s">
        <v>51</v>
      </c>
      <c r="H46" s="27" t="s">
        <v>51</v>
      </c>
      <c r="I46" s="27" t="s">
        <v>51</v>
      </c>
      <c r="J46" s="27">
        <v>3109.25</v>
      </c>
      <c r="K46" s="27" t="s">
        <v>51</v>
      </c>
      <c r="L46" s="27" t="s">
        <v>51</v>
      </c>
      <c r="M46" s="27">
        <v>6218.5</v>
      </c>
      <c r="N46" s="27" t="s">
        <v>51</v>
      </c>
      <c r="O46" s="27">
        <v>3109.25</v>
      </c>
      <c r="P46" s="27"/>
      <c r="Q46" s="27">
        <f t="shared" si="4"/>
        <v>12437</v>
      </c>
      <c r="R46" s="68">
        <v>12437</v>
      </c>
      <c r="S46" s="89">
        <f t="shared" si="1"/>
        <v>0</v>
      </c>
    </row>
    <row r="47" spans="1:19" s="12" customFormat="1" ht="17.399999999999999" x14ac:dyDescent="0.3">
      <c r="A47" s="6"/>
      <c r="B47" s="26">
        <v>8294</v>
      </c>
      <c r="C47" s="26" t="s">
        <v>83</v>
      </c>
      <c r="D47" s="27" t="s">
        <v>51</v>
      </c>
      <c r="E47" s="27" t="s">
        <v>51</v>
      </c>
      <c r="F47" s="27" t="s">
        <v>51</v>
      </c>
      <c r="G47" s="27" t="s">
        <v>51</v>
      </c>
      <c r="H47" s="27" t="s">
        <v>51</v>
      </c>
      <c r="I47" s="27" t="s">
        <v>51</v>
      </c>
      <c r="J47" s="27">
        <v>2500</v>
      </c>
      <c r="K47" s="27" t="s">
        <v>51</v>
      </c>
      <c r="L47" s="27" t="s">
        <v>51</v>
      </c>
      <c r="M47" s="27">
        <v>5000</v>
      </c>
      <c r="N47" s="27" t="s">
        <v>51</v>
      </c>
      <c r="O47" s="27">
        <v>2500</v>
      </c>
      <c r="P47" s="27"/>
      <c r="Q47" s="27">
        <f t="shared" si="4"/>
        <v>10000</v>
      </c>
      <c r="R47" s="68">
        <v>10000</v>
      </c>
      <c r="S47" s="89">
        <f t="shared" si="1"/>
        <v>0</v>
      </c>
    </row>
    <row r="48" spans="1:19" s="12" customFormat="1" ht="17.399999999999999" x14ac:dyDescent="0.3">
      <c r="A48" s="6"/>
      <c r="B48" s="26">
        <v>8295</v>
      </c>
      <c r="C48" s="26" t="s">
        <v>84</v>
      </c>
      <c r="D48" s="27" t="s">
        <v>51</v>
      </c>
      <c r="E48" s="27" t="s">
        <v>51</v>
      </c>
      <c r="F48" s="27" t="s">
        <v>51</v>
      </c>
      <c r="G48" s="27" t="s">
        <v>51</v>
      </c>
      <c r="H48" s="27" t="s">
        <v>51</v>
      </c>
      <c r="I48" s="27" t="s">
        <v>51</v>
      </c>
      <c r="J48" s="27" t="s">
        <v>51</v>
      </c>
      <c r="K48" s="27" t="s">
        <v>51</v>
      </c>
      <c r="L48" s="27" t="s">
        <v>51</v>
      </c>
      <c r="M48" s="27" t="s">
        <v>51</v>
      </c>
      <c r="N48" s="27" t="s">
        <v>51</v>
      </c>
      <c r="O48" s="27" t="s">
        <v>51</v>
      </c>
      <c r="P48" s="27"/>
      <c r="Q48" s="27">
        <f t="shared" si="4"/>
        <v>0</v>
      </c>
      <c r="R48" s="68"/>
      <c r="S48" s="89">
        <f t="shared" si="1"/>
        <v>0</v>
      </c>
    </row>
    <row r="49" spans="1:19" s="12" customFormat="1" ht="17.399999999999999" x14ac:dyDescent="0.3">
      <c r="A49" s="6"/>
      <c r="B49" s="26">
        <v>8299</v>
      </c>
      <c r="C49" s="26" t="s">
        <v>85</v>
      </c>
      <c r="D49" s="27" t="s">
        <v>51</v>
      </c>
      <c r="E49" s="27" t="s">
        <v>51</v>
      </c>
      <c r="F49" s="27" t="s">
        <v>51</v>
      </c>
      <c r="G49" s="27" t="s">
        <v>51</v>
      </c>
      <c r="H49" s="27" t="s">
        <v>51</v>
      </c>
      <c r="I49" s="27" t="s">
        <v>51</v>
      </c>
      <c r="J49" s="27" t="s">
        <v>51</v>
      </c>
      <c r="K49" s="27" t="s">
        <v>51</v>
      </c>
      <c r="L49" s="27" t="s">
        <v>51</v>
      </c>
      <c r="M49" s="27" t="s">
        <v>51</v>
      </c>
      <c r="N49" s="27" t="s">
        <v>51</v>
      </c>
      <c r="O49" s="27" t="s">
        <v>51</v>
      </c>
      <c r="P49" s="27"/>
      <c r="Q49" s="27">
        <f t="shared" si="4"/>
        <v>0</v>
      </c>
      <c r="R49" s="68"/>
      <c r="S49" s="89">
        <f t="shared" si="1"/>
        <v>0</v>
      </c>
    </row>
    <row r="50" spans="1:19" s="12" customFormat="1" ht="17.399999999999999" x14ac:dyDescent="0.3">
      <c r="A50" s="6"/>
      <c r="B50" s="30"/>
      <c r="C50" s="31" t="s">
        <v>22</v>
      </c>
      <c r="D50" s="32">
        <f t="shared" ref="D50:O50" si="5">SUM(D37:D49)</f>
        <v>0</v>
      </c>
      <c r="E50" s="32">
        <f t="shared" si="5"/>
        <v>0</v>
      </c>
      <c r="F50" s="32">
        <f t="shared" si="5"/>
        <v>0</v>
      </c>
      <c r="G50" s="32">
        <f t="shared" si="5"/>
        <v>0</v>
      </c>
      <c r="H50" s="32">
        <f t="shared" si="5"/>
        <v>3300</v>
      </c>
      <c r="I50" s="32">
        <f t="shared" si="5"/>
        <v>3300</v>
      </c>
      <c r="J50" s="32">
        <f t="shared" si="5"/>
        <v>151097.25</v>
      </c>
      <c r="K50" s="32">
        <f t="shared" si="5"/>
        <v>3300</v>
      </c>
      <c r="L50" s="32">
        <f t="shared" si="5"/>
        <v>3300</v>
      </c>
      <c r="M50" s="32">
        <f t="shared" si="5"/>
        <v>298894.5</v>
      </c>
      <c r="N50" s="32">
        <f t="shared" si="5"/>
        <v>3300</v>
      </c>
      <c r="O50" s="32">
        <f t="shared" si="5"/>
        <v>157697.25</v>
      </c>
      <c r="P50" s="32"/>
      <c r="Q50" s="27">
        <f t="shared" si="4"/>
        <v>624189</v>
      </c>
      <c r="R50" s="70"/>
      <c r="S50" s="89"/>
    </row>
    <row r="51" spans="1:19" s="12" customFormat="1" ht="17.399999999999999" x14ac:dyDescent="0.3">
      <c r="A51" s="6"/>
      <c r="B51" s="28"/>
      <c r="C51" s="2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71"/>
      <c r="S51" s="89"/>
    </row>
    <row r="52" spans="1:19" s="12" customFormat="1" ht="17.399999999999999" x14ac:dyDescent="0.3">
      <c r="B52" s="6" t="s">
        <v>23</v>
      </c>
      <c r="C52" s="2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71"/>
      <c r="S52" s="89"/>
    </row>
    <row r="53" spans="1:19" s="12" customFormat="1" ht="17.399999999999999" x14ac:dyDescent="0.3">
      <c r="A53" s="6"/>
      <c r="B53" s="26">
        <v>8660</v>
      </c>
      <c r="C53" s="26" t="s">
        <v>86</v>
      </c>
      <c r="D53" s="27">
        <v>83</v>
      </c>
      <c r="E53" s="27">
        <v>83</v>
      </c>
      <c r="F53" s="27">
        <v>83</v>
      </c>
      <c r="G53" s="27">
        <v>83</v>
      </c>
      <c r="H53" s="27">
        <v>83</v>
      </c>
      <c r="I53" s="27">
        <v>83</v>
      </c>
      <c r="J53" s="27">
        <v>83</v>
      </c>
      <c r="K53" s="27">
        <v>83</v>
      </c>
      <c r="L53" s="27">
        <v>84</v>
      </c>
      <c r="M53" s="27">
        <v>84</v>
      </c>
      <c r="N53" s="27">
        <v>84</v>
      </c>
      <c r="O53" s="27">
        <v>84</v>
      </c>
      <c r="P53" s="27"/>
      <c r="Q53" s="27">
        <f>SUM(D53:P53)</f>
        <v>1000</v>
      </c>
      <c r="R53" s="68">
        <v>1000</v>
      </c>
      <c r="S53" s="89">
        <f t="shared" si="1"/>
        <v>0</v>
      </c>
    </row>
    <row r="54" spans="1:19" s="12" customFormat="1" ht="17.399999999999999" x14ac:dyDescent="0.3">
      <c r="A54" s="6"/>
      <c r="B54" s="26">
        <v>8682</v>
      </c>
      <c r="C54" s="26" t="s">
        <v>87</v>
      </c>
      <c r="D54" s="27">
        <v>0</v>
      </c>
      <c r="E54" s="27">
        <v>0</v>
      </c>
      <c r="F54" s="27">
        <v>9084.6</v>
      </c>
      <c r="G54" s="27">
        <v>9084.6</v>
      </c>
      <c r="H54" s="27">
        <v>9084.6</v>
      </c>
      <c r="I54" s="27">
        <v>9084.6</v>
      </c>
      <c r="J54" s="27">
        <v>9084.6</v>
      </c>
      <c r="K54" s="27">
        <v>9084.6</v>
      </c>
      <c r="L54" s="27">
        <v>9084.6</v>
      </c>
      <c r="M54" s="27">
        <v>9084.6</v>
      </c>
      <c r="N54" s="27">
        <v>9084.6</v>
      </c>
      <c r="O54" s="27">
        <v>9084.6</v>
      </c>
      <c r="P54" s="27"/>
      <c r="Q54" s="27">
        <f t="shared" ref="Q54:Q67" si="6">SUM(D54:P54)</f>
        <v>90846.000000000015</v>
      </c>
      <c r="R54" s="68">
        <v>90846.000000000015</v>
      </c>
      <c r="S54" s="89">
        <f t="shared" si="1"/>
        <v>0</v>
      </c>
    </row>
    <row r="55" spans="1:19" s="12" customFormat="1" ht="17.399999999999999" x14ac:dyDescent="0.3">
      <c r="A55" s="6"/>
      <c r="B55" s="26">
        <v>8684</v>
      </c>
      <c r="C55" s="26" t="s">
        <v>88</v>
      </c>
      <c r="D55" s="27" t="s">
        <v>51</v>
      </c>
      <c r="E55" s="27" t="s">
        <v>51</v>
      </c>
      <c r="F55" s="27" t="s">
        <v>51</v>
      </c>
      <c r="G55" s="27" t="s">
        <v>51</v>
      </c>
      <c r="H55" s="27" t="s">
        <v>51</v>
      </c>
      <c r="I55" s="27" t="s">
        <v>51</v>
      </c>
      <c r="J55" s="27" t="s">
        <v>51</v>
      </c>
      <c r="K55" s="27" t="s">
        <v>51</v>
      </c>
      <c r="L55" s="27" t="s">
        <v>51</v>
      </c>
      <c r="M55" s="27" t="s">
        <v>51</v>
      </c>
      <c r="N55" s="27" t="s">
        <v>51</v>
      </c>
      <c r="O55" s="27" t="s">
        <v>51</v>
      </c>
      <c r="P55" s="27"/>
      <c r="Q55" s="27">
        <f t="shared" si="6"/>
        <v>0</v>
      </c>
      <c r="R55" s="68">
        <v>0</v>
      </c>
      <c r="S55" s="89">
        <f t="shared" si="1"/>
        <v>0</v>
      </c>
    </row>
    <row r="56" spans="1:19" s="12" customFormat="1" x14ac:dyDescent="0.3">
      <c r="A56" s="23"/>
      <c r="B56" s="26">
        <v>8685</v>
      </c>
      <c r="C56" s="26" t="s">
        <v>89</v>
      </c>
      <c r="D56" s="27">
        <v>0</v>
      </c>
      <c r="E56" s="27">
        <v>0</v>
      </c>
      <c r="F56" s="27">
        <v>1000</v>
      </c>
      <c r="G56" s="27">
        <v>1000</v>
      </c>
      <c r="H56" s="27">
        <v>1000</v>
      </c>
      <c r="I56" s="27">
        <v>1000</v>
      </c>
      <c r="J56" s="27">
        <v>1000</v>
      </c>
      <c r="K56" s="27">
        <v>1000</v>
      </c>
      <c r="L56" s="27">
        <v>1000</v>
      </c>
      <c r="M56" s="27">
        <v>1000</v>
      </c>
      <c r="N56" s="27">
        <v>1000</v>
      </c>
      <c r="O56" s="27">
        <v>1000</v>
      </c>
      <c r="P56" s="27"/>
      <c r="Q56" s="27">
        <f t="shared" si="6"/>
        <v>10000</v>
      </c>
      <c r="R56" s="68">
        <v>10000</v>
      </c>
      <c r="S56" s="89">
        <f t="shared" si="1"/>
        <v>0</v>
      </c>
    </row>
    <row r="57" spans="1:19" s="12" customFormat="1" x14ac:dyDescent="0.3">
      <c r="A57" s="25"/>
      <c r="B57" s="26">
        <v>8686</v>
      </c>
      <c r="C57" s="26" t="s">
        <v>90</v>
      </c>
      <c r="D57" s="27" t="s">
        <v>51</v>
      </c>
      <c r="E57" s="27" t="s">
        <v>51</v>
      </c>
      <c r="F57" s="27" t="s">
        <v>51</v>
      </c>
      <c r="G57" s="27" t="s">
        <v>51</v>
      </c>
      <c r="H57" s="27" t="s">
        <v>51</v>
      </c>
      <c r="I57" s="27" t="s">
        <v>51</v>
      </c>
      <c r="J57" s="27" t="s">
        <v>51</v>
      </c>
      <c r="K57" s="27" t="s">
        <v>51</v>
      </c>
      <c r="L57" s="27" t="s">
        <v>51</v>
      </c>
      <c r="M57" s="27" t="s">
        <v>51</v>
      </c>
      <c r="N57" s="27" t="s">
        <v>51</v>
      </c>
      <c r="O57" s="27" t="s">
        <v>51</v>
      </c>
      <c r="P57" s="27"/>
      <c r="Q57" s="27">
        <f t="shared" si="6"/>
        <v>0</v>
      </c>
      <c r="R57" s="68">
        <v>0</v>
      </c>
      <c r="S57" s="89">
        <f t="shared" si="1"/>
        <v>0</v>
      </c>
    </row>
    <row r="58" spans="1:19" s="12" customFormat="1" ht="17.399999999999999" x14ac:dyDescent="0.3">
      <c r="A58" s="6"/>
      <c r="B58" s="26">
        <v>8687</v>
      </c>
      <c r="C58" s="26" t="s">
        <v>91</v>
      </c>
      <c r="D58" s="27" t="s">
        <v>51</v>
      </c>
      <c r="E58" s="27" t="s">
        <v>51</v>
      </c>
      <c r="F58" s="27" t="s">
        <v>51</v>
      </c>
      <c r="G58" s="27" t="s">
        <v>51</v>
      </c>
      <c r="H58" s="27" t="s">
        <v>51</v>
      </c>
      <c r="I58" s="27" t="s">
        <v>51</v>
      </c>
      <c r="J58" s="27" t="s">
        <v>51</v>
      </c>
      <c r="K58" s="27" t="s">
        <v>51</v>
      </c>
      <c r="L58" s="27" t="s">
        <v>51</v>
      </c>
      <c r="M58" s="27" t="s">
        <v>51</v>
      </c>
      <c r="N58" s="27" t="s">
        <v>51</v>
      </c>
      <c r="O58" s="27" t="s">
        <v>51</v>
      </c>
      <c r="P58" s="27"/>
      <c r="Q58" s="27">
        <f t="shared" si="6"/>
        <v>0</v>
      </c>
      <c r="R58" s="68">
        <v>0</v>
      </c>
      <c r="S58" s="89">
        <f t="shared" si="1"/>
        <v>0</v>
      </c>
    </row>
    <row r="59" spans="1:19" s="12" customFormat="1" ht="17.399999999999999" x14ac:dyDescent="0.3">
      <c r="A59" s="6"/>
      <c r="B59" s="26">
        <v>8688</v>
      </c>
      <c r="C59" s="26" t="s">
        <v>92</v>
      </c>
      <c r="D59" s="27" t="s">
        <v>51</v>
      </c>
      <c r="E59" s="27" t="s">
        <v>51</v>
      </c>
      <c r="F59" s="27" t="s">
        <v>51</v>
      </c>
      <c r="G59" s="27" t="s">
        <v>51</v>
      </c>
      <c r="H59" s="27" t="s">
        <v>51</v>
      </c>
      <c r="I59" s="27" t="s">
        <v>51</v>
      </c>
      <c r="J59" s="27" t="s">
        <v>51</v>
      </c>
      <c r="K59" s="27" t="s">
        <v>51</v>
      </c>
      <c r="L59" s="27" t="s">
        <v>51</v>
      </c>
      <c r="M59" s="27" t="s">
        <v>51</v>
      </c>
      <c r="N59" s="27" t="s">
        <v>51</v>
      </c>
      <c r="O59" s="27" t="s">
        <v>51</v>
      </c>
      <c r="P59" s="27"/>
      <c r="Q59" s="27">
        <f t="shared" si="6"/>
        <v>0</v>
      </c>
      <c r="R59" s="68">
        <v>0</v>
      </c>
      <c r="S59" s="89">
        <f t="shared" si="1"/>
        <v>0</v>
      </c>
    </row>
    <row r="60" spans="1:19" s="12" customFormat="1" ht="17.399999999999999" x14ac:dyDescent="0.3">
      <c r="A60" s="6"/>
      <c r="B60" s="26">
        <v>8699</v>
      </c>
      <c r="C60" s="26" t="s">
        <v>93</v>
      </c>
      <c r="D60" s="27">
        <v>0</v>
      </c>
      <c r="E60" s="27">
        <v>0</v>
      </c>
      <c r="F60" s="27">
        <v>4239.2</v>
      </c>
      <c r="G60" s="27">
        <v>4239.2</v>
      </c>
      <c r="H60" s="27">
        <v>4239.2</v>
      </c>
      <c r="I60" s="27">
        <v>4239.2</v>
      </c>
      <c r="J60" s="27">
        <v>4239.2</v>
      </c>
      <c r="K60" s="27">
        <v>4239.2</v>
      </c>
      <c r="L60" s="27">
        <v>4239.2</v>
      </c>
      <c r="M60" s="27">
        <v>4239.2</v>
      </c>
      <c r="N60" s="27">
        <v>4239.2</v>
      </c>
      <c r="O60" s="27">
        <v>4239.2</v>
      </c>
      <c r="P60" s="27"/>
      <c r="Q60" s="27">
        <f t="shared" si="6"/>
        <v>42391.999999999993</v>
      </c>
      <c r="R60" s="68">
        <v>42391.999999999993</v>
      </c>
      <c r="S60" s="89">
        <f t="shared" si="1"/>
        <v>0</v>
      </c>
    </row>
    <row r="61" spans="1:19" s="12" customFormat="1" ht="17.399999999999999" x14ac:dyDescent="0.3">
      <c r="A61" s="6"/>
      <c r="B61" s="26">
        <v>8699</v>
      </c>
      <c r="C61" s="26" t="s">
        <v>94</v>
      </c>
      <c r="D61" s="27">
        <v>0</v>
      </c>
      <c r="E61" s="27">
        <v>0</v>
      </c>
      <c r="F61" s="27">
        <v>1541.6000000000001</v>
      </c>
      <c r="G61" s="27">
        <v>1541.6000000000001</v>
      </c>
      <c r="H61" s="27">
        <v>1541.6000000000001</v>
      </c>
      <c r="I61" s="27">
        <v>1541.6000000000001</v>
      </c>
      <c r="J61" s="27">
        <v>1541.6000000000001</v>
      </c>
      <c r="K61" s="27">
        <v>1541.6000000000001</v>
      </c>
      <c r="L61" s="27">
        <v>1541.6000000000001</v>
      </c>
      <c r="M61" s="27">
        <v>1541.6000000000001</v>
      </c>
      <c r="N61" s="27">
        <v>1541.6000000000001</v>
      </c>
      <c r="O61" s="27">
        <v>1541.6000000000001</v>
      </c>
      <c r="P61" s="27"/>
      <c r="Q61" s="27">
        <f t="shared" si="6"/>
        <v>15416.000000000002</v>
      </c>
      <c r="R61" s="68">
        <v>15416.000000000002</v>
      </c>
      <c r="S61" s="89">
        <f t="shared" si="1"/>
        <v>0</v>
      </c>
    </row>
    <row r="62" spans="1:19" s="12" customFormat="1" ht="17.399999999999999" x14ac:dyDescent="0.3">
      <c r="A62" s="6"/>
      <c r="B62" s="26">
        <v>8792</v>
      </c>
      <c r="C62" s="26" t="s">
        <v>95</v>
      </c>
      <c r="D62" s="27">
        <v>0</v>
      </c>
      <c r="E62" s="27">
        <v>0</v>
      </c>
      <c r="F62" s="27">
        <v>19410.3</v>
      </c>
      <c r="G62" s="27">
        <v>19410.3</v>
      </c>
      <c r="H62" s="27">
        <v>19410.3</v>
      </c>
      <c r="I62" s="27">
        <v>19410.3</v>
      </c>
      <c r="J62" s="27">
        <v>19410.3</v>
      </c>
      <c r="K62" s="27">
        <v>19410.3</v>
      </c>
      <c r="L62" s="27">
        <v>19410.3</v>
      </c>
      <c r="M62" s="27">
        <v>19410.3</v>
      </c>
      <c r="N62" s="27">
        <v>19410.3</v>
      </c>
      <c r="O62" s="27">
        <v>19410.3</v>
      </c>
      <c r="P62" s="27"/>
      <c r="Q62" s="27">
        <f t="shared" si="6"/>
        <v>194102.99999999997</v>
      </c>
      <c r="R62" s="68">
        <v>194103</v>
      </c>
      <c r="S62" s="89">
        <f t="shared" si="1"/>
        <v>0</v>
      </c>
    </row>
    <row r="63" spans="1:19" s="12" customFormat="1" ht="17.399999999999999" x14ac:dyDescent="0.3">
      <c r="A63" s="6"/>
      <c r="B63" s="26">
        <v>8982</v>
      </c>
      <c r="C63" s="26" t="s">
        <v>96</v>
      </c>
      <c r="D63" s="27" t="s">
        <v>51</v>
      </c>
      <c r="E63" s="27" t="s">
        <v>51</v>
      </c>
      <c r="F63" s="27" t="s">
        <v>51</v>
      </c>
      <c r="G63" s="27" t="s">
        <v>51</v>
      </c>
      <c r="H63" s="27" t="s">
        <v>51</v>
      </c>
      <c r="I63" s="27" t="s">
        <v>51</v>
      </c>
      <c r="J63" s="27" t="s">
        <v>51</v>
      </c>
      <c r="K63" s="27" t="s">
        <v>51</v>
      </c>
      <c r="L63" s="27" t="s">
        <v>51</v>
      </c>
      <c r="M63" s="27" t="s">
        <v>51</v>
      </c>
      <c r="N63" s="27" t="s">
        <v>51</v>
      </c>
      <c r="O63" s="27" t="s">
        <v>51</v>
      </c>
      <c r="P63" s="27"/>
      <c r="Q63" s="27">
        <f t="shared" si="6"/>
        <v>0</v>
      </c>
      <c r="R63" s="68">
        <v>0</v>
      </c>
      <c r="S63" s="89">
        <f t="shared" si="1"/>
        <v>0</v>
      </c>
    </row>
    <row r="64" spans="1:19" s="12" customFormat="1" ht="17.399999999999999" x14ac:dyDescent="0.3">
      <c r="A64" s="6"/>
      <c r="B64" s="26"/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>
        <f t="shared" si="6"/>
        <v>0</v>
      </c>
      <c r="R64" s="68">
        <v>0</v>
      </c>
      <c r="S64" s="89">
        <f t="shared" si="1"/>
        <v>0</v>
      </c>
    </row>
    <row r="65" spans="1:20" s="12" customFormat="1" ht="17.399999999999999" x14ac:dyDescent="0.3">
      <c r="A65" s="6"/>
      <c r="B65" s="26"/>
      <c r="C65" s="26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>
        <f t="shared" si="6"/>
        <v>0</v>
      </c>
      <c r="R65" s="68">
        <v>0</v>
      </c>
      <c r="S65" s="89">
        <f t="shared" si="1"/>
        <v>0</v>
      </c>
    </row>
    <row r="66" spans="1:20" s="12" customFormat="1" ht="17.399999999999999" x14ac:dyDescent="0.3">
      <c r="A66" s="6"/>
      <c r="B66" s="28"/>
      <c r="C66" s="31" t="s">
        <v>24</v>
      </c>
      <c r="D66" s="34">
        <f t="shared" ref="D66:O66" si="7">SUM(D53:D65)</f>
        <v>83</v>
      </c>
      <c r="E66" s="34">
        <f t="shared" si="7"/>
        <v>83</v>
      </c>
      <c r="F66" s="34">
        <f t="shared" si="7"/>
        <v>35358.699999999997</v>
      </c>
      <c r="G66" s="34">
        <f>SUM(G53:G65)</f>
        <v>35358.699999999997</v>
      </c>
      <c r="H66" s="34">
        <f t="shared" si="7"/>
        <v>35358.699999999997</v>
      </c>
      <c r="I66" s="34">
        <f t="shared" si="7"/>
        <v>35358.699999999997</v>
      </c>
      <c r="J66" s="34">
        <f t="shared" si="7"/>
        <v>35358.699999999997</v>
      </c>
      <c r="K66" s="34">
        <f t="shared" si="7"/>
        <v>35358.699999999997</v>
      </c>
      <c r="L66" s="34">
        <f t="shared" si="7"/>
        <v>35359.699999999997</v>
      </c>
      <c r="M66" s="34">
        <f t="shared" si="7"/>
        <v>35359.699999999997</v>
      </c>
      <c r="N66" s="34">
        <f t="shared" si="7"/>
        <v>35359.699999999997</v>
      </c>
      <c r="O66" s="34">
        <f t="shared" si="7"/>
        <v>35359.699999999997</v>
      </c>
      <c r="P66" s="34"/>
      <c r="Q66" s="27">
        <f t="shared" si="6"/>
        <v>353757.00000000006</v>
      </c>
      <c r="R66" s="72"/>
      <c r="S66" s="89"/>
    </row>
    <row r="67" spans="1:20" s="12" customFormat="1" ht="17.399999999999999" x14ac:dyDescent="0.3">
      <c r="A67" s="80" t="s">
        <v>54</v>
      </c>
      <c r="B67" s="81"/>
      <c r="C67" s="82"/>
      <c r="D67" s="83">
        <f t="shared" ref="D67:O67" si="8">SUM(D66,D50,D34)</f>
        <v>81445.05</v>
      </c>
      <c r="E67" s="83">
        <f t="shared" si="8"/>
        <v>123579.45000000001</v>
      </c>
      <c r="F67" s="83">
        <f t="shared" si="8"/>
        <v>507242.94</v>
      </c>
      <c r="G67" s="83">
        <f>SUM(G66,G50,G34)</f>
        <v>237989.59000000003</v>
      </c>
      <c r="H67" s="83">
        <f t="shared" si="8"/>
        <v>260654.31400000001</v>
      </c>
      <c r="I67" s="83">
        <f t="shared" si="8"/>
        <v>358951.06400000001</v>
      </c>
      <c r="J67" s="83">
        <f t="shared" si="8"/>
        <v>605551.16400000011</v>
      </c>
      <c r="K67" s="83">
        <f t="shared" si="8"/>
        <v>252078.31400000001</v>
      </c>
      <c r="L67" s="83">
        <f t="shared" si="8"/>
        <v>400029.46400000004</v>
      </c>
      <c r="M67" s="83">
        <f t="shared" si="8"/>
        <v>622384.01399999997</v>
      </c>
      <c r="N67" s="83">
        <f t="shared" si="8"/>
        <v>243999.91399999999</v>
      </c>
      <c r="O67" s="83">
        <f t="shared" si="8"/>
        <v>616354.96200000006</v>
      </c>
      <c r="P67" s="83"/>
      <c r="Q67" s="84">
        <f t="shared" si="6"/>
        <v>4310260.24</v>
      </c>
      <c r="R67" s="85"/>
      <c r="S67" s="90"/>
    </row>
    <row r="68" spans="1:20" s="12" customFormat="1" ht="17.399999999999999" x14ac:dyDescent="0.3">
      <c r="A68" s="6"/>
      <c r="B68" s="28"/>
      <c r="C68" s="2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73"/>
      <c r="S68" s="89"/>
    </row>
    <row r="69" spans="1:20" s="12" customFormat="1" ht="17.399999999999999" x14ac:dyDescent="0.3">
      <c r="A69" s="6" t="s">
        <v>26</v>
      </c>
      <c r="B69" s="30"/>
      <c r="C69" s="31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74"/>
      <c r="S69" s="89"/>
    </row>
    <row r="70" spans="1:20" x14ac:dyDescent="0.3">
      <c r="A70" s="3"/>
      <c r="B70" s="31" t="s">
        <v>27</v>
      </c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S70" s="89"/>
    </row>
    <row r="71" spans="1:20" x14ac:dyDescent="0.3">
      <c r="A71" s="39"/>
      <c r="B71" s="40" t="s">
        <v>97</v>
      </c>
      <c r="C71" s="40" t="s">
        <v>98</v>
      </c>
      <c r="D71" s="27">
        <v>15427.81071</v>
      </c>
      <c r="E71" s="27">
        <v>74760.27</v>
      </c>
      <c r="F71" s="27">
        <v>74760.27</v>
      </c>
      <c r="G71" s="27">
        <v>74760.27</v>
      </c>
      <c r="H71" s="27">
        <v>74760.27</v>
      </c>
      <c r="I71" s="27">
        <v>74760.27</v>
      </c>
      <c r="J71" s="27">
        <v>74760.27</v>
      </c>
      <c r="K71" s="27">
        <v>74760.27</v>
      </c>
      <c r="L71" s="27">
        <v>74760.27</v>
      </c>
      <c r="M71" s="27">
        <v>74760.27</v>
      </c>
      <c r="N71" s="27">
        <v>74760.27</v>
      </c>
      <c r="O71" s="27">
        <v>74760.27</v>
      </c>
      <c r="P71" s="27"/>
      <c r="Q71" s="27">
        <f>SUM(D71:P71)</f>
        <v>837790.7807100002</v>
      </c>
      <c r="R71" s="68">
        <v>837791</v>
      </c>
      <c r="S71" s="89">
        <f t="shared" si="1"/>
        <v>-0.21928999980445951</v>
      </c>
      <c r="T71" s="100"/>
    </row>
    <row r="72" spans="1:20" x14ac:dyDescent="0.3">
      <c r="A72" s="39"/>
      <c r="B72" s="40" t="s">
        <v>99</v>
      </c>
      <c r="C72" s="40" t="s">
        <v>100</v>
      </c>
      <c r="D72" s="27" t="s">
        <v>51</v>
      </c>
      <c r="E72" s="27" t="s">
        <v>51</v>
      </c>
      <c r="F72" s="27" t="s">
        <v>51</v>
      </c>
      <c r="G72" s="27" t="s">
        <v>51</v>
      </c>
      <c r="H72" s="27" t="s">
        <v>51</v>
      </c>
      <c r="I72" s="27" t="s">
        <v>51</v>
      </c>
      <c r="J72" s="27" t="s">
        <v>51</v>
      </c>
      <c r="K72" s="27" t="s">
        <v>51</v>
      </c>
      <c r="L72" s="27" t="s">
        <v>51</v>
      </c>
      <c r="M72" s="27" t="s">
        <v>51</v>
      </c>
      <c r="N72" s="27" t="s">
        <v>51</v>
      </c>
      <c r="O72" s="27" t="s">
        <v>51</v>
      </c>
      <c r="P72" s="41"/>
      <c r="Q72" s="27">
        <f t="shared" ref="Q72:Q79" si="9">SUM(D72:P72)</f>
        <v>0</v>
      </c>
      <c r="R72" s="68">
        <v>0</v>
      </c>
      <c r="S72" s="89">
        <f t="shared" si="1"/>
        <v>0</v>
      </c>
    </row>
    <row r="73" spans="1:20" x14ac:dyDescent="0.3">
      <c r="A73" s="39"/>
      <c r="B73" s="40" t="s">
        <v>101</v>
      </c>
      <c r="C73" s="40" t="s">
        <v>102</v>
      </c>
      <c r="D73" s="27" t="s">
        <v>51</v>
      </c>
      <c r="E73" s="27" t="s">
        <v>51</v>
      </c>
      <c r="F73" s="27" t="s">
        <v>51</v>
      </c>
      <c r="G73" s="27" t="s">
        <v>51</v>
      </c>
      <c r="H73" s="27" t="s">
        <v>51</v>
      </c>
      <c r="I73" s="27" t="s">
        <v>51</v>
      </c>
      <c r="J73" s="27" t="s">
        <v>51</v>
      </c>
      <c r="K73" s="27" t="s">
        <v>51</v>
      </c>
      <c r="L73" s="27" t="s">
        <v>51</v>
      </c>
      <c r="M73" s="27" t="s">
        <v>51</v>
      </c>
      <c r="N73" s="27" t="s">
        <v>51</v>
      </c>
      <c r="O73" s="27" t="s">
        <v>51</v>
      </c>
      <c r="P73" s="41"/>
      <c r="Q73" s="27">
        <f t="shared" si="9"/>
        <v>0</v>
      </c>
      <c r="R73" s="68">
        <v>0</v>
      </c>
      <c r="S73" s="89">
        <f t="shared" si="1"/>
        <v>0</v>
      </c>
    </row>
    <row r="74" spans="1:20" x14ac:dyDescent="0.3">
      <c r="A74" s="39"/>
      <c r="B74" s="40" t="s">
        <v>103</v>
      </c>
      <c r="C74" s="40" t="s">
        <v>104</v>
      </c>
      <c r="D74" s="27">
        <v>0</v>
      </c>
      <c r="E74" s="27">
        <v>0</v>
      </c>
      <c r="F74" s="27">
        <v>28796.2</v>
      </c>
      <c r="G74" s="27">
        <v>28796.2</v>
      </c>
      <c r="H74" s="27">
        <v>28796.2</v>
      </c>
      <c r="I74" s="27">
        <v>28796.2</v>
      </c>
      <c r="J74" s="27">
        <v>28796.2</v>
      </c>
      <c r="K74" s="27">
        <v>28796.2</v>
      </c>
      <c r="L74" s="27">
        <v>28796.2</v>
      </c>
      <c r="M74" s="27">
        <v>28796.2</v>
      </c>
      <c r="N74" s="27">
        <v>28796.2</v>
      </c>
      <c r="O74" s="27">
        <v>28796.2</v>
      </c>
      <c r="P74" s="41"/>
      <c r="Q74" s="27">
        <f t="shared" si="9"/>
        <v>287962.00000000006</v>
      </c>
      <c r="R74" s="68">
        <v>287962</v>
      </c>
      <c r="S74" s="89">
        <f t="shared" si="1"/>
        <v>0</v>
      </c>
    </row>
    <row r="75" spans="1:20" x14ac:dyDescent="0.3">
      <c r="A75" s="39"/>
      <c r="B75" s="40" t="s">
        <v>105</v>
      </c>
      <c r="C75" s="40" t="s">
        <v>106</v>
      </c>
      <c r="D75" s="27">
        <v>17689</v>
      </c>
      <c r="E75" s="27">
        <v>17689</v>
      </c>
      <c r="F75" s="27">
        <v>17689</v>
      </c>
      <c r="G75" s="27">
        <v>17689</v>
      </c>
      <c r="H75" s="27">
        <v>17689</v>
      </c>
      <c r="I75" s="27">
        <v>17689</v>
      </c>
      <c r="J75" s="27">
        <v>17689</v>
      </c>
      <c r="K75" s="27">
        <v>17689</v>
      </c>
      <c r="L75" s="27">
        <v>17689</v>
      </c>
      <c r="M75" s="27">
        <v>17689</v>
      </c>
      <c r="N75" s="27">
        <v>17689</v>
      </c>
      <c r="O75" s="27">
        <v>17689</v>
      </c>
      <c r="P75" s="41"/>
      <c r="Q75" s="27">
        <f t="shared" si="9"/>
        <v>212268</v>
      </c>
      <c r="R75" s="68">
        <v>212268</v>
      </c>
      <c r="S75" s="89">
        <f t="shared" si="1"/>
        <v>0</v>
      </c>
    </row>
    <row r="76" spans="1:20" x14ac:dyDescent="0.3">
      <c r="A76" s="39"/>
      <c r="B76" s="40" t="s">
        <v>107</v>
      </c>
      <c r="C76" s="40" t="s">
        <v>108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  <c r="L76" s="27" t="s">
        <v>51</v>
      </c>
      <c r="M76" s="27" t="s">
        <v>51</v>
      </c>
      <c r="N76" s="27" t="s">
        <v>51</v>
      </c>
      <c r="O76" s="27" t="s">
        <v>51</v>
      </c>
      <c r="P76" s="41"/>
      <c r="Q76" s="27">
        <f t="shared" si="9"/>
        <v>0</v>
      </c>
      <c r="R76" s="68">
        <v>0</v>
      </c>
      <c r="S76" s="89">
        <f t="shared" si="1"/>
        <v>0</v>
      </c>
    </row>
    <row r="77" spans="1:20" x14ac:dyDescent="0.3">
      <c r="A77" s="39"/>
      <c r="B77" s="40" t="s">
        <v>109</v>
      </c>
      <c r="C77" s="40" t="s">
        <v>110</v>
      </c>
      <c r="D77" s="27" t="s">
        <v>51</v>
      </c>
      <c r="E77" s="27" t="s">
        <v>51</v>
      </c>
      <c r="F77" s="27" t="s">
        <v>51</v>
      </c>
      <c r="G77" s="27" t="s">
        <v>51</v>
      </c>
      <c r="H77" s="27" t="s">
        <v>51</v>
      </c>
      <c r="I77" s="27" t="s">
        <v>51</v>
      </c>
      <c r="J77" s="27" t="s">
        <v>51</v>
      </c>
      <c r="K77" s="27" t="s">
        <v>51</v>
      </c>
      <c r="L77" s="27" t="s">
        <v>51</v>
      </c>
      <c r="M77" s="27" t="s">
        <v>51</v>
      </c>
      <c r="N77" s="27" t="s">
        <v>51</v>
      </c>
      <c r="O77" s="27" t="s">
        <v>51</v>
      </c>
      <c r="P77" s="41"/>
      <c r="Q77" s="27">
        <f t="shared" si="9"/>
        <v>0</v>
      </c>
      <c r="R77" s="68">
        <v>0</v>
      </c>
      <c r="S77" s="89">
        <f t="shared" ref="S77:S140" si="10">Q77-R77</f>
        <v>0</v>
      </c>
    </row>
    <row r="78" spans="1:20" x14ac:dyDescent="0.3">
      <c r="A78" s="39"/>
      <c r="B78" s="40" t="s">
        <v>111</v>
      </c>
      <c r="C78" s="40" t="s">
        <v>112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41"/>
      <c r="Q78" s="27">
        <f t="shared" si="9"/>
        <v>0</v>
      </c>
      <c r="R78" s="68">
        <v>0</v>
      </c>
      <c r="S78" s="89">
        <f t="shared" si="10"/>
        <v>0</v>
      </c>
    </row>
    <row r="79" spans="1:20" x14ac:dyDescent="0.3">
      <c r="A79" s="39"/>
      <c r="B79" s="39" t="s">
        <v>28</v>
      </c>
      <c r="C79" s="31" t="s">
        <v>29</v>
      </c>
      <c r="D79" s="32">
        <f t="shared" ref="D79:I79" si="11">IF(SUM(D70:D78)&gt;0,SUM(D70:D78),"")</f>
        <v>33116.810709999998</v>
      </c>
      <c r="E79" s="32">
        <f t="shared" si="11"/>
        <v>92449.27</v>
      </c>
      <c r="F79" s="32">
        <f t="shared" si="11"/>
        <v>121245.47</v>
      </c>
      <c r="G79" s="32">
        <f t="shared" si="11"/>
        <v>121245.47</v>
      </c>
      <c r="H79" s="32">
        <f t="shared" si="11"/>
        <v>121245.47</v>
      </c>
      <c r="I79" s="32">
        <f t="shared" si="11"/>
        <v>121245.47</v>
      </c>
      <c r="J79" s="32">
        <f t="shared" ref="J79:O79" si="12">IF(SUM(J70:J78)&gt;0,SUM(J70:J78),"")</f>
        <v>121245.47</v>
      </c>
      <c r="K79" s="32">
        <f t="shared" si="12"/>
        <v>121245.47</v>
      </c>
      <c r="L79" s="32">
        <f t="shared" si="12"/>
        <v>121245.47</v>
      </c>
      <c r="M79" s="32">
        <f t="shared" si="12"/>
        <v>121245.47</v>
      </c>
      <c r="N79" s="32">
        <f t="shared" si="12"/>
        <v>121245.47</v>
      </c>
      <c r="O79" s="32">
        <f t="shared" si="12"/>
        <v>121245.47</v>
      </c>
      <c r="P79" s="32"/>
      <c r="Q79" s="27">
        <f t="shared" si="9"/>
        <v>1338020.7807099998</v>
      </c>
      <c r="R79" s="73"/>
      <c r="S79" s="89"/>
    </row>
    <row r="80" spans="1:20" s="12" customFormat="1" x14ac:dyDescent="0.3">
      <c r="A80" s="39"/>
      <c r="B80" s="2"/>
      <c r="C80" s="37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76"/>
      <c r="S80" s="89"/>
    </row>
    <row r="81" spans="1:19" s="12" customFormat="1" x14ac:dyDescent="0.3">
      <c r="B81" s="43" t="s">
        <v>30</v>
      </c>
      <c r="C81" s="37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76"/>
      <c r="S81" s="89"/>
    </row>
    <row r="82" spans="1:19" s="12" customFormat="1" x14ac:dyDescent="0.3">
      <c r="A82" s="39"/>
      <c r="B82" s="40" t="s">
        <v>113</v>
      </c>
      <c r="C82" s="40" t="s">
        <v>114</v>
      </c>
      <c r="D82" s="27">
        <v>0</v>
      </c>
      <c r="E82" s="27">
        <v>18511.836195000003</v>
      </c>
      <c r="F82" s="27">
        <v>40174.660000000003</v>
      </c>
      <c r="G82" s="27">
        <v>40174.660000000003</v>
      </c>
      <c r="H82" s="27">
        <v>40174.660000000003</v>
      </c>
      <c r="I82" s="27">
        <v>40174.660000000003</v>
      </c>
      <c r="J82" s="27">
        <v>40174.660000000003</v>
      </c>
      <c r="K82" s="27">
        <v>40174.660000000003</v>
      </c>
      <c r="L82" s="27">
        <v>40174.660000000003</v>
      </c>
      <c r="M82" s="27">
        <v>40174.660000000003</v>
      </c>
      <c r="N82" s="27">
        <v>40174.660000000003</v>
      </c>
      <c r="O82" s="27">
        <v>18511.836195000003</v>
      </c>
      <c r="P82" s="41"/>
      <c r="Q82" s="27">
        <f>SUM(D82:P82)</f>
        <v>398595.61239000002</v>
      </c>
      <c r="R82" s="68">
        <v>398596</v>
      </c>
      <c r="S82" s="89">
        <f t="shared" si="10"/>
        <v>-0.38760999997612089</v>
      </c>
    </row>
    <row r="83" spans="1:19" s="12" customFormat="1" x14ac:dyDescent="0.3">
      <c r="A83" s="39"/>
      <c r="B83" s="40" t="s">
        <v>115</v>
      </c>
      <c r="C83" s="40" t="s">
        <v>116</v>
      </c>
      <c r="D83" s="27" t="s">
        <v>51</v>
      </c>
      <c r="E83" s="27" t="s">
        <v>51</v>
      </c>
      <c r="F83" s="27" t="s">
        <v>51</v>
      </c>
      <c r="G83" s="27" t="s">
        <v>51</v>
      </c>
      <c r="H83" s="27" t="s">
        <v>51</v>
      </c>
      <c r="I83" s="27" t="s">
        <v>51</v>
      </c>
      <c r="J83" s="27" t="s">
        <v>51</v>
      </c>
      <c r="K83" s="27" t="s">
        <v>51</v>
      </c>
      <c r="L83" s="27" t="s">
        <v>51</v>
      </c>
      <c r="M83" s="27" t="s">
        <v>51</v>
      </c>
      <c r="N83" s="27" t="s">
        <v>51</v>
      </c>
      <c r="O83" s="27" t="s">
        <v>51</v>
      </c>
      <c r="P83" s="41"/>
      <c r="Q83" s="27">
        <f t="shared" ref="Q83:Q92" si="13">SUM(D83:P83)</f>
        <v>0</v>
      </c>
      <c r="R83" s="68">
        <v>0</v>
      </c>
      <c r="S83" s="89">
        <f t="shared" si="10"/>
        <v>0</v>
      </c>
    </row>
    <row r="84" spans="1:19" s="12" customFormat="1" x14ac:dyDescent="0.3">
      <c r="A84" s="39"/>
      <c r="B84" s="40" t="s">
        <v>117</v>
      </c>
      <c r="C84" s="40" t="s">
        <v>118</v>
      </c>
      <c r="D84" s="27" t="s">
        <v>51</v>
      </c>
      <c r="E84" s="27" t="s">
        <v>51</v>
      </c>
      <c r="F84" s="27" t="s">
        <v>51</v>
      </c>
      <c r="G84" s="27" t="s">
        <v>51</v>
      </c>
      <c r="H84" s="27" t="s">
        <v>51</v>
      </c>
      <c r="I84" s="27" t="s">
        <v>51</v>
      </c>
      <c r="J84" s="27" t="s">
        <v>51</v>
      </c>
      <c r="K84" s="27" t="s">
        <v>51</v>
      </c>
      <c r="L84" s="27" t="s">
        <v>51</v>
      </c>
      <c r="M84" s="27" t="s">
        <v>51</v>
      </c>
      <c r="N84" s="27" t="s">
        <v>51</v>
      </c>
      <c r="O84" s="27" t="s">
        <v>51</v>
      </c>
      <c r="P84" s="41"/>
      <c r="Q84" s="27">
        <f t="shared" si="13"/>
        <v>0</v>
      </c>
      <c r="R84" s="68">
        <v>0</v>
      </c>
      <c r="S84" s="89">
        <f t="shared" si="10"/>
        <v>0</v>
      </c>
    </row>
    <row r="85" spans="1:19" s="12" customFormat="1" x14ac:dyDescent="0.3">
      <c r="A85" s="39"/>
      <c r="B85" s="40" t="s">
        <v>119</v>
      </c>
      <c r="C85" s="40" t="s">
        <v>120</v>
      </c>
      <c r="D85" s="27" t="s">
        <v>51</v>
      </c>
      <c r="E85" s="27" t="s">
        <v>51</v>
      </c>
      <c r="F85" s="27" t="s">
        <v>51</v>
      </c>
      <c r="G85" s="27" t="s">
        <v>51</v>
      </c>
      <c r="H85" s="27" t="s">
        <v>51</v>
      </c>
      <c r="I85" s="27" t="s">
        <v>51</v>
      </c>
      <c r="J85" s="27" t="s">
        <v>51</v>
      </c>
      <c r="K85" s="27" t="s">
        <v>51</v>
      </c>
      <c r="L85" s="27" t="s">
        <v>51</v>
      </c>
      <c r="M85" s="27" t="s">
        <v>51</v>
      </c>
      <c r="N85" s="27" t="s">
        <v>51</v>
      </c>
      <c r="O85" s="27" t="s">
        <v>51</v>
      </c>
      <c r="P85" s="41"/>
      <c r="Q85" s="27">
        <f t="shared" si="13"/>
        <v>0</v>
      </c>
      <c r="R85" s="68">
        <v>0</v>
      </c>
      <c r="S85" s="89">
        <f t="shared" si="10"/>
        <v>0</v>
      </c>
    </row>
    <row r="86" spans="1:19" s="12" customFormat="1" x14ac:dyDescent="0.3">
      <c r="A86" s="39"/>
      <c r="B86" s="40" t="s">
        <v>121</v>
      </c>
      <c r="C86" s="40" t="s">
        <v>122</v>
      </c>
      <c r="D86" s="27">
        <v>24376.16</v>
      </c>
      <c r="E86" s="27">
        <v>24376.16</v>
      </c>
      <c r="F86" s="27">
        <v>24376.16</v>
      </c>
      <c r="G86" s="27">
        <v>24376.16</v>
      </c>
      <c r="H86" s="27">
        <v>24376.16</v>
      </c>
      <c r="I86" s="27">
        <v>24376.16</v>
      </c>
      <c r="J86" s="27">
        <v>24376.16</v>
      </c>
      <c r="K86" s="27">
        <v>24376.16</v>
      </c>
      <c r="L86" s="27">
        <v>24376.16</v>
      </c>
      <c r="M86" s="27">
        <v>24376.16</v>
      </c>
      <c r="N86" s="27">
        <v>24376.16</v>
      </c>
      <c r="O86" s="27">
        <v>24376.16</v>
      </c>
      <c r="P86" s="41"/>
      <c r="Q86" s="27">
        <f t="shared" si="13"/>
        <v>292513.91999999998</v>
      </c>
      <c r="R86" s="68">
        <v>292514</v>
      </c>
      <c r="S86" s="89">
        <f t="shared" si="10"/>
        <v>-8.0000000016298145E-2</v>
      </c>
    </row>
    <row r="87" spans="1:19" s="12" customFormat="1" x14ac:dyDescent="0.3">
      <c r="A87" s="39"/>
      <c r="B87" s="40" t="s">
        <v>123</v>
      </c>
      <c r="C87" s="40" t="s">
        <v>124</v>
      </c>
      <c r="D87" s="27">
        <v>5668.25</v>
      </c>
      <c r="E87" s="27">
        <v>5668.25</v>
      </c>
      <c r="F87" s="27">
        <v>5668.25</v>
      </c>
      <c r="G87" s="27">
        <v>5668.25</v>
      </c>
      <c r="H87" s="27">
        <v>5668.25</v>
      </c>
      <c r="I87" s="27">
        <v>5668.25</v>
      </c>
      <c r="J87" s="27">
        <v>5668.25</v>
      </c>
      <c r="K87" s="27">
        <v>5668.25</v>
      </c>
      <c r="L87" s="27">
        <v>5668.25</v>
      </c>
      <c r="M87" s="27">
        <v>5668.25</v>
      </c>
      <c r="N87" s="27">
        <v>5668.25</v>
      </c>
      <c r="O87" s="27">
        <v>5668.25</v>
      </c>
      <c r="P87" s="41"/>
      <c r="Q87" s="27">
        <f t="shared" si="13"/>
        <v>68019</v>
      </c>
      <c r="R87" s="68">
        <v>68019</v>
      </c>
      <c r="S87" s="89">
        <f t="shared" si="10"/>
        <v>0</v>
      </c>
    </row>
    <row r="88" spans="1:19" s="12" customFormat="1" x14ac:dyDescent="0.3">
      <c r="A88" s="39"/>
      <c r="B88" s="40" t="s">
        <v>125</v>
      </c>
      <c r="C88" s="40" t="s">
        <v>126</v>
      </c>
      <c r="D88" s="27" t="s">
        <v>51</v>
      </c>
      <c r="E88" s="27" t="s">
        <v>51</v>
      </c>
      <c r="F88" s="27" t="s">
        <v>51</v>
      </c>
      <c r="G88" s="27" t="s">
        <v>51</v>
      </c>
      <c r="H88" s="27" t="s">
        <v>51</v>
      </c>
      <c r="I88" s="27" t="s">
        <v>51</v>
      </c>
      <c r="J88" s="27" t="s">
        <v>51</v>
      </c>
      <c r="K88" s="27" t="s">
        <v>51</v>
      </c>
      <c r="L88" s="27" t="s">
        <v>51</v>
      </c>
      <c r="M88" s="27" t="s">
        <v>51</v>
      </c>
      <c r="N88" s="27" t="s">
        <v>51</v>
      </c>
      <c r="O88" s="27" t="s">
        <v>51</v>
      </c>
      <c r="P88" s="41"/>
      <c r="Q88" s="27">
        <f t="shared" si="13"/>
        <v>0</v>
      </c>
      <c r="R88" s="68">
        <v>0</v>
      </c>
      <c r="S88" s="89">
        <f t="shared" si="10"/>
        <v>0</v>
      </c>
    </row>
    <row r="89" spans="1:19" s="12" customFormat="1" x14ac:dyDescent="0.3">
      <c r="A89" s="39"/>
      <c r="B89" s="40" t="s">
        <v>127</v>
      </c>
      <c r="C89" s="40" t="s">
        <v>128</v>
      </c>
      <c r="D89" s="27" t="s">
        <v>51</v>
      </c>
      <c r="E89" s="27" t="s">
        <v>51</v>
      </c>
      <c r="F89" s="27" t="s">
        <v>51</v>
      </c>
      <c r="G89" s="27" t="s">
        <v>51</v>
      </c>
      <c r="H89" s="27" t="s">
        <v>51</v>
      </c>
      <c r="I89" s="27" t="s">
        <v>51</v>
      </c>
      <c r="J89" s="27" t="s">
        <v>51</v>
      </c>
      <c r="K89" s="27" t="s">
        <v>51</v>
      </c>
      <c r="L89" s="27" t="s">
        <v>51</v>
      </c>
      <c r="M89" s="27" t="s">
        <v>51</v>
      </c>
      <c r="N89" s="27" t="s">
        <v>51</v>
      </c>
      <c r="O89" s="27" t="s">
        <v>51</v>
      </c>
      <c r="P89" s="41"/>
      <c r="Q89" s="27">
        <f t="shared" si="13"/>
        <v>0</v>
      </c>
      <c r="R89" s="68">
        <v>0</v>
      </c>
      <c r="S89" s="89">
        <f t="shared" si="10"/>
        <v>0</v>
      </c>
    </row>
    <row r="90" spans="1:19" s="12" customFormat="1" x14ac:dyDescent="0.3">
      <c r="A90" s="39"/>
      <c r="B90" s="40" t="s">
        <v>129</v>
      </c>
      <c r="C90" s="40" t="s">
        <v>130</v>
      </c>
      <c r="D90" s="27" t="s">
        <v>51</v>
      </c>
      <c r="E90" s="27" t="s">
        <v>51</v>
      </c>
      <c r="F90" s="27" t="s">
        <v>51</v>
      </c>
      <c r="G90" s="27" t="s">
        <v>51</v>
      </c>
      <c r="H90" s="27" t="s">
        <v>51</v>
      </c>
      <c r="I90" s="27" t="s">
        <v>51</v>
      </c>
      <c r="J90" s="27" t="s">
        <v>51</v>
      </c>
      <c r="K90" s="27" t="s">
        <v>51</v>
      </c>
      <c r="L90" s="27" t="s">
        <v>51</v>
      </c>
      <c r="M90" s="27" t="s">
        <v>51</v>
      </c>
      <c r="N90" s="27" t="s">
        <v>51</v>
      </c>
      <c r="O90" s="27" t="s">
        <v>51</v>
      </c>
      <c r="P90" s="41"/>
      <c r="Q90" s="27">
        <f t="shared" si="13"/>
        <v>0</v>
      </c>
      <c r="R90" s="68">
        <v>0</v>
      </c>
      <c r="S90" s="89">
        <f t="shared" si="10"/>
        <v>0</v>
      </c>
    </row>
    <row r="91" spans="1:19" s="12" customFormat="1" x14ac:dyDescent="0.3">
      <c r="A91" s="39"/>
      <c r="B91" s="40" t="s">
        <v>131</v>
      </c>
      <c r="C91" s="40" t="s">
        <v>132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41"/>
      <c r="Q91" s="27">
        <f t="shared" si="13"/>
        <v>0</v>
      </c>
      <c r="R91" s="68">
        <v>0</v>
      </c>
      <c r="S91" s="89">
        <f t="shared" si="10"/>
        <v>0</v>
      </c>
    </row>
    <row r="92" spans="1:19" s="12" customFormat="1" x14ac:dyDescent="0.3">
      <c r="A92" s="39"/>
      <c r="B92" s="44" t="s">
        <v>31</v>
      </c>
      <c r="C92" s="31" t="s">
        <v>29</v>
      </c>
      <c r="D92" s="32">
        <f t="shared" ref="D92:O92" si="14">IF(SUM(D81:D91)&gt;0,SUM(D81:D91),"")</f>
        <v>30044.41</v>
      </c>
      <c r="E92" s="32">
        <f t="shared" si="14"/>
        <v>48556.246195</v>
      </c>
      <c r="F92" s="32">
        <f t="shared" si="14"/>
        <v>70219.070000000007</v>
      </c>
      <c r="G92" s="32">
        <f t="shared" si="14"/>
        <v>70219.070000000007</v>
      </c>
      <c r="H92" s="32">
        <f t="shared" si="14"/>
        <v>70219.070000000007</v>
      </c>
      <c r="I92" s="32">
        <f t="shared" si="14"/>
        <v>70219.070000000007</v>
      </c>
      <c r="J92" s="32">
        <f t="shared" si="14"/>
        <v>70219.070000000007</v>
      </c>
      <c r="K92" s="32">
        <f t="shared" si="14"/>
        <v>70219.070000000007</v>
      </c>
      <c r="L92" s="32">
        <f t="shared" si="14"/>
        <v>70219.070000000007</v>
      </c>
      <c r="M92" s="32">
        <f t="shared" si="14"/>
        <v>70219.070000000007</v>
      </c>
      <c r="N92" s="32">
        <f t="shared" si="14"/>
        <v>70219.070000000007</v>
      </c>
      <c r="O92" s="32">
        <f t="shared" si="14"/>
        <v>48556.246195</v>
      </c>
      <c r="P92" s="45"/>
      <c r="Q92" s="27">
        <f t="shared" si="13"/>
        <v>759128.53239000018</v>
      </c>
      <c r="R92" s="73"/>
      <c r="S92" s="89"/>
    </row>
    <row r="93" spans="1:19" s="12" customFormat="1" x14ac:dyDescent="0.3">
      <c r="A93" s="39"/>
      <c r="B93" s="2"/>
      <c r="C93" s="37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76"/>
      <c r="S93" s="89"/>
    </row>
    <row r="94" spans="1:19" s="12" customFormat="1" x14ac:dyDescent="0.3">
      <c r="B94" s="31" t="s">
        <v>32</v>
      </c>
      <c r="C94" s="37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76"/>
      <c r="S94" s="89"/>
    </row>
    <row r="95" spans="1:19" s="12" customFormat="1" x14ac:dyDescent="0.3">
      <c r="A95" s="39"/>
      <c r="B95" s="40" t="s">
        <v>133</v>
      </c>
      <c r="C95" s="40" t="s">
        <v>134</v>
      </c>
      <c r="D95" s="27">
        <v>4750.7441234620001</v>
      </c>
      <c r="E95" s="27">
        <v>22801</v>
      </c>
      <c r="F95" s="27">
        <v>22801</v>
      </c>
      <c r="G95" s="27">
        <v>22801</v>
      </c>
      <c r="H95" s="27">
        <v>22801</v>
      </c>
      <c r="I95" s="27">
        <v>22801</v>
      </c>
      <c r="J95" s="27">
        <v>22801</v>
      </c>
      <c r="K95" s="27">
        <v>22801</v>
      </c>
      <c r="L95" s="27">
        <v>22801</v>
      </c>
      <c r="M95" s="27">
        <v>22801</v>
      </c>
      <c r="N95" s="27">
        <v>22801</v>
      </c>
      <c r="O95" s="27">
        <v>22801</v>
      </c>
      <c r="P95" s="41"/>
      <c r="Q95" s="27">
        <f>SUM(D95:P95)</f>
        <v>255561.74412346201</v>
      </c>
      <c r="R95" s="68">
        <v>255562</v>
      </c>
      <c r="S95" s="89">
        <f t="shared" si="10"/>
        <v>-0.25587653799448162</v>
      </c>
    </row>
    <row r="96" spans="1:19" s="12" customFormat="1" x14ac:dyDescent="0.3">
      <c r="A96" s="39"/>
      <c r="B96" s="40" t="s">
        <v>135</v>
      </c>
      <c r="C96" s="40" t="s">
        <v>136</v>
      </c>
      <c r="D96" s="27" t="s">
        <v>51</v>
      </c>
      <c r="E96" s="27" t="s">
        <v>51</v>
      </c>
      <c r="F96" s="27" t="s">
        <v>51</v>
      </c>
      <c r="G96" s="27" t="s">
        <v>51</v>
      </c>
      <c r="H96" s="27" t="s">
        <v>51</v>
      </c>
      <c r="I96" s="27" t="s">
        <v>51</v>
      </c>
      <c r="J96" s="27" t="s">
        <v>51</v>
      </c>
      <c r="K96" s="27" t="s">
        <v>51</v>
      </c>
      <c r="L96" s="27" t="s">
        <v>51</v>
      </c>
      <c r="M96" s="27" t="s">
        <v>51</v>
      </c>
      <c r="N96" s="27" t="s">
        <v>51</v>
      </c>
      <c r="O96" s="27" t="s">
        <v>51</v>
      </c>
      <c r="P96" s="41"/>
      <c r="Q96" s="27">
        <f t="shared" ref="Q96:Q104" si="15">SUM(D96:P96)</f>
        <v>0</v>
      </c>
      <c r="R96" s="68">
        <v>0</v>
      </c>
      <c r="S96" s="89">
        <f t="shared" si="10"/>
        <v>0</v>
      </c>
    </row>
    <row r="97" spans="1:19" s="12" customFormat="1" x14ac:dyDescent="0.3">
      <c r="A97" s="39"/>
      <c r="B97" s="40" t="s">
        <v>137</v>
      </c>
      <c r="C97" s="40" t="s">
        <v>138</v>
      </c>
      <c r="D97" s="27">
        <v>3922.16</v>
      </c>
      <c r="E97" s="27">
        <v>3922.16</v>
      </c>
      <c r="F97" s="27">
        <v>3922.16</v>
      </c>
      <c r="G97" s="27">
        <v>3922.16</v>
      </c>
      <c r="H97" s="27">
        <v>3922.16</v>
      </c>
      <c r="I97" s="27">
        <v>3922.16</v>
      </c>
      <c r="J97" s="27">
        <v>3922.16</v>
      </c>
      <c r="K97" s="27">
        <v>3922.16</v>
      </c>
      <c r="L97" s="27">
        <v>3922.16</v>
      </c>
      <c r="M97" s="27">
        <v>3922.16</v>
      </c>
      <c r="N97" s="27">
        <v>3922.16</v>
      </c>
      <c r="O97" s="27">
        <v>3922.16</v>
      </c>
      <c r="P97" s="41"/>
      <c r="Q97" s="27">
        <f t="shared" si="15"/>
        <v>47065.920000000013</v>
      </c>
      <c r="R97" s="68">
        <v>47066</v>
      </c>
      <c r="S97" s="89">
        <f t="shared" si="10"/>
        <v>-7.9999999987194315E-2</v>
      </c>
    </row>
    <row r="98" spans="1:19" s="12" customFormat="1" x14ac:dyDescent="0.3">
      <c r="A98" s="39"/>
      <c r="B98" s="40" t="s">
        <v>139</v>
      </c>
      <c r="C98" s="40" t="s">
        <v>140</v>
      </c>
      <c r="D98" s="27">
        <v>2473.1510000000003</v>
      </c>
      <c r="E98" s="27">
        <v>2473.1510000000003</v>
      </c>
      <c r="F98" s="27">
        <v>2473.1510000000003</v>
      </c>
      <c r="G98" s="27">
        <v>2473.1510000000003</v>
      </c>
      <c r="H98" s="27">
        <v>2473.1510000000003</v>
      </c>
      <c r="I98" s="27">
        <v>2473.1510000000003</v>
      </c>
      <c r="J98" s="27">
        <v>2473.1510000000003</v>
      </c>
      <c r="K98" s="27">
        <v>2473.1510000000003</v>
      </c>
      <c r="L98" s="27">
        <v>2502.9480000000003</v>
      </c>
      <c r="M98" s="27">
        <v>2502.9480000000003</v>
      </c>
      <c r="N98" s="27">
        <v>2502.9480000000003</v>
      </c>
      <c r="O98" s="27">
        <v>2502.9480000000003</v>
      </c>
      <c r="P98" s="41"/>
      <c r="Q98" s="27">
        <f t="shared" si="15"/>
        <v>29797.000000000004</v>
      </c>
      <c r="R98" s="68">
        <v>29797.000000000004</v>
      </c>
      <c r="S98" s="89">
        <f t="shared" si="10"/>
        <v>0</v>
      </c>
    </row>
    <row r="99" spans="1:19" s="12" customFormat="1" x14ac:dyDescent="0.3">
      <c r="A99" s="39"/>
      <c r="B99" s="40" t="s">
        <v>141</v>
      </c>
      <c r="C99" s="40" t="s">
        <v>142</v>
      </c>
      <c r="D99" s="27">
        <v>13855.79175</v>
      </c>
      <c r="E99" s="27">
        <v>13855.79175</v>
      </c>
      <c r="F99" s="27">
        <v>13855.79175</v>
      </c>
      <c r="G99" s="27">
        <v>13855.79175</v>
      </c>
      <c r="H99" s="27">
        <v>13855.79175</v>
      </c>
      <c r="I99" s="27">
        <v>13855.79175</v>
      </c>
      <c r="J99" s="27">
        <v>13855.79175</v>
      </c>
      <c r="K99" s="27">
        <v>13855.79175</v>
      </c>
      <c r="L99" s="27">
        <v>14022.729000000001</v>
      </c>
      <c r="M99" s="27">
        <v>14022.729000000001</v>
      </c>
      <c r="N99" s="27">
        <v>14022.729000000001</v>
      </c>
      <c r="O99" s="27">
        <v>14022.729000000001</v>
      </c>
      <c r="P99" s="41"/>
      <c r="Q99" s="27">
        <f t="shared" si="15"/>
        <v>166937.25</v>
      </c>
      <c r="R99" s="68">
        <v>166937.25</v>
      </c>
      <c r="S99" s="89">
        <f t="shared" si="10"/>
        <v>0</v>
      </c>
    </row>
    <row r="100" spans="1:19" s="12" customFormat="1" x14ac:dyDescent="0.3">
      <c r="A100" s="39"/>
      <c r="B100" s="40" t="s">
        <v>143</v>
      </c>
      <c r="C100" s="40" t="s">
        <v>144</v>
      </c>
      <c r="D100" s="27">
        <v>1241.99872</v>
      </c>
      <c r="E100" s="27">
        <v>1241.99872</v>
      </c>
      <c r="F100" s="27">
        <v>1241.99872</v>
      </c>
      <c r="G100" s="27">
        <v>1241.99872</v>
      </c>
      <c r="H100" s="27">
        <v>1241.99872</v>
      </c>
      <c r="I100" s="27">
        <v>1241.99872</v>
      </c>
      <c r="J100" s="27">
        <v>1241.99872</v>
      </c>
      <c r="K100" s="27">
        <v>1241.99872</v>
      </c>
      <c r="L100" s="27">
        <v>1256.9625600000002</v>
      </c>
      <c r="M100" s="27">
        <v>1256.9625600000002</v>
      </c>
      <c r="N100" s="27">
        <v>1256.9625600000002</v>
      </c>
      <c r="O100" s="27">
        <v>1256.9625600000002</v>
      </c>
      <c r="P100" s="41"/>
      <c r="Q100" s="27">
        <f t="shared" si="15"/>
        <v>14963.839999999998</v>
      </c>
      <c r="R100" s="68">
        <v>14963.839999999998</v>
      </c>
      <c r="S100" s="89">
        <f t="shared" si="10"/>
        <v>0</v>
      </c>
    </row>
    <row r="101" spans="1:19" s="12" customFormat="1" x14ac:dyDescent="0.3">
      <c r="A101" s="39"/>
      <c r="B101" s="40" t="s">
        <v>145</v>
      </c>
      <c r="C101" s="40" t="s">
        <v>146</v>
      </c>
      <c r="D101" s="27">
        <v>3482</v>
      </c>
      <c r="E101" s="27">
        <v>1905.7430800000002</v>
      </c>
      <c r="F101" s="27">
        <v>1905.7430800000002</v>
      </c>
      <c r="G101" s="27">
        <v>1905.7430800000002</v>
      </c>
      <c r="H101" s="27">
        <v>1905.7430800000002</v>
      </c>
      <c r="I101" s="27">
        <v>1905.7430800000002</v>
      </c>
      <c r="J101" s="27">
        <v>1905.7430800000002</v>
      </c>
      <c r="K101" s="27">
        <v>1905.7430800000002</v>
      </c>
      <c r="L101" s="27">
        <v>1928.7038400000004</v>
      </c>
      <c r="M101" s="27">
        <v>1928.7038400000004</v>
      </c>
      <c r="N101" s="27">
        <v>1928.7038400000004</v>
      </c>
      <c r="O101" s="27">
        <v>1928.7038400000004</v>
      </c>
      <c r="P101" s="41"/>
      <c r="Q101" s="27">
        <f t="shared" si="15"/>
        <v>24537.016920000009</v>
      </c>
      <c r="R101" s="68">
        <v>24537</v>
      </c>
      <c r="S101" s="89">
        <f t="shared" si="10"/>
        <v>1.6920000009122305E-2</v>
      </c>
    </row>
    <row r="102" spans="1:19" s="12" customFormat="1" x14ac:dyDescent="0.3">
      <c r="A102" s="39"/>
      <c r="B102" s="40" t="s">
        <v>147</v>
      </c>
      <c r="C102" s="40" t="s">
        <v>148</v>
      </c>
      <c r="D102" s="27" t="s">
        <v>51</v>
      </c>
      <c r="E102" s="27" t="s">
        <v>51</v>
      </c>
      <c r="F102" s="27" t="s">
        <v>51</v>
      </c>
      <c r="G102" s="27" t="s">
        <v>51</v>
      </c>
      <c r="H102" s="27" t="s">
        <v>51</v>
      </c>
      <c r="I102" s="27" t="s">
        <v>51</v>
      </c>
      <c r="J102" s="27" t="s">
        <v>51</v>
      </c>
      <c r="K102" s="27" t="s">
        <v>51</v>
      </c>
      <c r="L102" s="27" t="s">
        <v>51</v>
      </c>
      <c r="M102" s="27" t="s">
        <v>51</v>
      </c>
      <c r="N102" s="27" t="s">
        <v>51</v>
      </c>
      <c r="O102" s="27" t="s">
        <v>51</v>
      </c>
      <c r="P102" s="41"/>
      <c r="Q102" s="27">
        <f t="shared" si="15"/>
        <v>0</v>
      </c>
      <c r="R102" s="68">
        <v>0</v>
      </c>
      <c r="S102" s="89">
        <f t="shared" si="10"/>
        <v>0</v>
      </c>
    </row>
    <row r="103" spans="1:19" s="12" customFormat="1" x14ac:dyDescent="0.3">
      <c r="A103" s="39"/>
      <c r="B103" s="40" t="s">
        <v>149</v>
      </c>
      <c r="C103" s="40" t="s">
        <v>150</v>
      </c>
      <c r="D103" s="27" t="s">
        <v>51</v>
      </c>
      <c r="E103" s="27" t="s">
        <v>51</v>
      </c>
      <c r="F103" s="27" t="s">
        <v>51</v>
      </c>
      <c r="G103" s="27" t="s">
        <v>51</v>
      </c>
      <c r="H103" s="27" t="s">
        <v>51</v>
      </c>
      <c r="I103" s="27" t="s">
        <v>51</v>
      </c>
      <c r="J103" s="27" t="s">
        <v>51</v>
      </c>
      <c r="K103" s="27" t="s">
        <v>51</v>
      </c>
      <c r="L103" s="27" t="s">
        <v>51</v>
      </c>
      <c r="M103" s="27" t="s">
        <v>51</v>
      </c>
      <c r="N103" s="27" t="s">
        <v>51</v>
      </c>
      <c r="O103" s="27" t="s">
        <v>51</v>
      </c>
      <c r="P103" s="41"/>
      <c r="Q103" s="27">
        <f t="shared" si="15"/>
        <v>0</v>
      </c>
      <c r="R103" s="68">
        <v>0</v>
      </c>
      <c r="S103" s="89">
        <f t="shared" si="10"/>
        <v>0</v>
      </c>
    </row>
    <row r="104" spans="1:19" s="12" customFormat="1" x14ac:dyDescent="0.3">
      <c r="A104" s="39"/>
      <c r="B104" s="44" t="s">
        <v>33</v>
      </c>
      <c r="C104" s="31" t="s">
        <v>29</v>
      </c>
      <c r="D104" s="32">
        <f t="shared" ref="D104:O104" si="16">IF(SUM(D94:D103)&gt;0,SUM(D94:D103),"")</f>
        <v>29725.845593462</v>
      </c>
      <c r="E104" s="32">
        <f t="shared" si="16"/>
        <v>46199.844550000009</v>
      </c>
      <c r="F104" s="32">
        <f t="shared" si="16"/>
        <v>46199.844550000009</v>
      </c>
      <c r="G104" s="32">
        <f t="shared" si="16"/>
        <v>46199.844550000009</v>
      </c>
      <c r="H104" s="32">
        <f t="shared" si="16"/>
        <v>46199.844550000009</v>
      </c>
      <c r="I104" s="32">
        <f t="shared" si="16"/>
        <v>46199.844550000009</v>
      </c>
      <c r="J104" s="32">
        <f t="shared" si="16"/>
        <v>46199.844550000009</v>
      </c>
      <c r="K104" s="32">
        <f t="shared" si="16"/>
        <v>46199.844550000009</v>
      </c>
      <c r="L104" s="32">
        <f t="shared" si="16"/>
        <v>46434.503400000001</v>
      </c>
      <c r="M104" s="32">
        <f t="shared" si="16"/>
        <v>46434.503400000001</v>
      </c>
      <c r="N104" s="32">
        <f t="shared" si="16"/>
        <v>46434.503400000001</v>
      </c>
      <c r="O104" s="32">
        <f t="shared" si="16"/>
        <v>46434.503400000001</v>
      </c>
      <c r="P104" s="45"/>
      <c r="Q104" s="27">
        <f t="shared" si="15"/>
        <v>538862.77104346198</v>
      </c>
      <c r="R104" s="73"/>
      <c r="S104" s="89"/>
    </row>
    <row r="105" spans="1:19" s="12" customFormat="1" x14ac:dyDescent="0.3">
      <c r="A105" s="39"/>
      <c r="B105" s="2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4"/>
      <c r="S105" s="89"/>
    </row>
    <row r="106" spans="1:19" s="12" customFormat="1" x14ac:dyDescent="0.3">
      <c r="B106" s="31" t="s">
        <v>34</v>
      </c>
      <c r="C106" s="3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4"/>
      <c r="S106" s="89"/>
    </row>
    <row r="107" spans="1:19" s="12" customFormat="1" x14ac:dyDescent="0.3">
      <c r="A107" s="39"/>
      <c r="B107" s="47" t="s">
        <v>151</v>
      </c>
      <c r="C107" s="47" t="s">
        <v>152</v>
      </c>
      <c r="D107" s="27">
        <v>1530</v>
      </c>
      <c r="E107" s="27">
        <v>1530</v>
      </c>
      <c r="F107" s="27">
        <v>1530</v>
      </c>
      <c r="G107" s="27">
        <v>1530</v>
      </c>
      <c r="H107" s="27">
        <v>1530</v>
      </c>
      <c r="I107" s="27">
        <v>1530</v>
      </c>
      <c r="J107" s="27">
        <v>1530</v>
      </c>
      <c r="K107" s="27">
        <v>1530</v>
      </c>
      <c r="L107" s="27">
        <v>1530</v>
      </c>
      <c r="M107" s="27">
        <v>1530</v>
      </c>
      <c r="N107" s="27">
        <v>0</v>
      </c>
      <c r="O107" s="27">
        <v>0</v>
      </c>
      <c r="P107" s="41"/>
      <c r="Q107" s="27">
        <f>SUM(D107:P107)</f>
        <v>15300</v>
      </c>
      <c r="R107" s="68">
        <v>15300</v>
      </c>
      <c r="S107" s="89">
        <f t="shared" si="10"/>
        <v>0</v>
      </c>
    </row>
    <row r="108" spans="1:19" x14ac:dyDescent="0.3">
      <c r="A108" s="39"/>
      <c r="B108" s="47" t="s">
        <v>153</v>
      </c>
      <c r="C108" s="47" t="s">
        <v>154</v>
      </c>
      <c r="D108" s="27">
        <v>255</v>
      </c>
      <c r="E108" s="27">
        <v>510</v>
      </c>
      <c r="F108" s="27">
        <v>510</v>
      </c>
      <c r="G108" s="27">
        <v>510</v>
      </c>
      <c r="H108" s="27">
        <v>510</v>
      </c>
      <c r="I108" s="27">
        <v>510</v>
      </c>
      <c r="J108" s="27">
        <v>510</v>
      </c>
      <c r="K108" s="27">
        <v>510</v>
      </c>
      <c r="L108" s="27">
        <v>510</v>
      </c>
      <c r="M108" s="27">
        <v>510</v>
      </c>
      <c r="N108" s="27">
        <v>255</v>
      </c>
      <c r="O108" s="27">
        <v>0</v>
      </c>
      <c r="P108" s="41"/>
      <c r="Q108" s="27">
        <f t="shared" ref="Q108:Q125" si="17">SUM(D108:P108)</f>
        <v>5100</v>
      </c>
      <c r="R108" s="68">
        <v>5100</v>
      </c>
      <c r="S108" s="89">
        <f t="shared" si="10"/>
        <v>0</v>
      </c>
    </row>
    <row r="109" spans="1:19" x14ac:dyDescent="0.3">
      <c r="A109" s="39"/>
      <c r="B109" s="47" t="s">
        <v>155</v>
      </c>
      <c r="C109" s="47" t="s">
        <v>156</v>
      </c>
      <c r="D109" s="27">
        <v>1269.9000000000001</v>
      </c>
      <c r="E109" s="27">
        <v>1269.9000000000001</v>
      </c>
      <c r="F109" s="27">
        <v>1269.9000000000001</v>
      </c>
      <c r="G109" s="27">
        <v>1269.9000000000001</v>
      </c>
      <c r="H109" s="27">
        <v>1269.9000000000001</v>
      </c>
      <c r="I109" s="27">
        <v>1269.9000000000001</v>
      </c>
      <c r="J109" s="27">
        <v>1269.9000000000001</v>
      </c>
      <c r="K109" s="27">
        <v>1269.9000000000001</v>
      </c>
      <c r="L109" s="27">
        <v>1285.2</v>
      </c>
      <c r="M109" s="27">
        <v>1285.2</v>
      </c>
      <c r="N109" s="27">
        <v>1285.2</v>
      </c>
      <c r="O109" s="27">
        <v>1285.2</v>
      </c>
      <c r="P109" s="41"/>
      <c r="Q109" s="27">
        <f t="shared" si="17"/>
        <v>15300.000000000002</v>
      </c>
      <c r="R109" s="68">
        <v>15300.000000000002</v>
      </c>
      <c r="S109" s="89">
        <f t="shared" si="10"/>
        <v>0</v>
      </c>
    </row>
    <row r="110" spans="1:19" x14ac:dyDescent="0.3">
      <c r="A110" s="39"/>
      <c r="B110" s="47" t="s">
        <v>157</v>
      </c>
      <c r="C110" s="47" t="s">
        <v>158</v>
      </c>
      <c r="D110" s="27">
        <v>1058.25</v>
      </c>
      <c r="E110" s="27">
        <v>1058.25</v>
      </c>
      <c r="F110" s="27">
        <v>1058.25</v>
      </c>
      <c r="G110" s="27">
        <v>1058.25</v>
      </c>
      <c r="H110" s="27">
        <v>1058.25</v>
      </c>
      <c r="I110" s="27">
        <v>1058.25</v>
      </c>
      <c r="J110" s="27">
        <v>1058.25</v>
      </c>
      <c r="K110" s="27">
        <v>1058.25</v>
      </c>
      <c r="L110" s="27">
        <v>1058.25</v>
      </c>
      <c r="M110" s="27">
        <v>1058.25</v>
      </c>
      <c r="N110" s="27">
        <v>1058.25</v>
      </c>
      <c r="O110" s="27">
        <v>1109</v>
      </c>
      <c r="P110" s="41"/>
      <c r="Q110" s="27">
        <f t="shared" si="17"/>
        <v>12749.75</v>
      </c>
      <c r="R110" s="68">
        <v>12749.75</v>
      </c>
      <c r="S110" s="89">
        <f t="shared" si="10"/>
        <v>0</v>
      </c>
    </row>
    <row r="111" spans="1:19" x14ac:dyDescent="0.3">
      <c r="A111" s="39"/>
      <c r="B111" s="47" t="s">
        <v>159</v>
      </c>
      <c r="C111" s="47" t="s">
        <v>160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41"/>
      <c r="Q111" s="27">
        <f t="shared" si="17"/>
        <v>0</v>
      </c>
      <c r="R111" s="68">
        <v>0</v>
      </c>
      <c r="S111" s="89">
        <f t="shared" si="10"/>
        <v>0</v>
      </c>
    </row>
    <row r="112" spans="1:19" x14ac:dyDescent="0.3">
      <c r="A112" s="39"/>
      <c r="B112" s="47" t="s">
        <v>161</v>
      </c>
      <c r="C112" s="47" t="s">
        <v>162</v>
      </c>
      <c r="D112" s="27">
        <v>846.6</v>
      </c>
      <c r="E112" s="27">
        <v>846.6</v>
      </c>
      <c r="F112" s="27">
        <v>846.6</v>
      </c>
      <c r="G112" s="27">
        <v>846.6</v>
      </c>
      <c r="H112" s="27">
        <v>846.6</v>
      </c>
      <c r="I112" s="27">
        <v>846.6</v>
      </c>
      <c r="J112" s="27">
        <v>846.6</v>
      </c>
      <c r="K112" s="27">
        <v>846.6</v>
      </c>
      <c r="L112" s="27">
        <v>846.6</v>
      </c>
      <c r="M112" s="27">
        <v>846.6</v>
      </c>
      <c r="N112" s="27">
        <v>846.6</v>
      </c>
      <c r="O112" s="27">
        <v>887</v>
      </c>
      <c r="P112" s="41"/>
      <c r="Q112" s="27">
        <f t="shared" si="17"/>
        <v>10199.600000000002</v>
      </c>
      <c r="R112" s="68">
        <v>10199.600000000002</v>
      </c>
      <c r="S112" s="89">
        <f t="shared" si="10"/>
        <v>0</v>
      </c>
    </row>
    <row r="113" spans="1:19" x14ac:dyDescent="0.3">
      <c r="A113" s="39"/>
      <c r="B113" s="47" t="s">
        <v>163</v>
      </c>
      <c r="C113" s="47" t="s">
        <v>164</v>
      </c>
      <c r="D113" s="27" t="s">
        <v>51</v>
      </c>
      <c r="E113" s="27" t="s">
        <v>51</v>
      </c>
      <c r="F113" s="27">
        <v>1200</v>
      </c>
      <c r="G113" s="27">
        <v>1200</v>
      </c>
      <c r="H113" s="27">
        <v>1200</v>
      </c>
      <c r="I113" s="27">
        <v>1200</v>
      </c>
      <c r="J113" s="27">
        <v>1200</v>
      </c>
      <c r="K113" s="27">
        <v>1200</v>
      </c>
      <c r="L113" s="27">
        <v>1200</v>
      </c>
      <c r="M113" s="27">
        <v>1200</v>
      </c>
      <c r="N113" s="27">
        <v>1200</v>
      </c>
      <c r="O113" s="27">
        <v>1200</v>
      </c>
      <c r="P113" s="41"/>
      <c r="Q113" s="27">
        <f t="shared" si="17"/>
        <v>12000</v>
      </c>
      <c r="R113" s="68">
        <v>12000</v>
      </c>
      <c r="S113" s="89">
        <f t="shared" si="10"/>
        <v>0</v>
      </c>
    </row>
    <row r="114" spans="1:19" x14ac:dyDescent="0.3">
      <c r="A114" s="39"/>
      <c r="B114" s="47" t="s">
        <v>52</v>
      </c>
      <c r="C114" s="47" t="s">
        <v>165</v>
      </c>
      <c r="D114" s="27"/>
      <c r="E114" s="27"/>
      <c r="F114" s="27">
        <v>2305.2000000000003</v>
      </c>
      <c r="G114" s="27">
        <v>2305.2000000000003</v>
      </c>
      <c r="H114" s="27">
        <v>2305.2000000000003</v>
      </c>
      <c r="I114" s="27">
        <v>2305.2000000000003</v>
      </c>
      <c r="J114" s="27">
        <v>2305.2000000000003</v>
      </c>
      <c r="K114" s="27">
        <v>2305.2000000000003</v>
      </c>
      <c r="L114" s="27">
        <v>2305.2000000000003</v>
      </c>
      <c r="M114" s="27">
        <v>2305.2000000000003</v>
      </c>
      <c r="N114" s="27">
        <v>2305.2000000000003</v>
      </c>
      <c r="O114" s="27">
        <v>2305.2000000000003</v>
      </c>
      <c r="P114" s="41"/>
      <c r="Q114" s="27">
        <f t="shared" si="17"/>
        <v>23052.000000000004</v>
      </c>
      <c r="R114" s="68">
        <v>23052.000000000004</v>
      </c>
      <c r="S114" s="89">
        <f t="shared" si="10"/>
        <v>0</v>
      </c>
    </row>
    <row r="115" spans="1:19" x14ac:dyDescent="0.3">
      <c r="A115" s="39"/>
      <c r="B115" s="47" t="s">
        <v>166</v>
      </c>
      <c r="C115" s="47" t="s">
        <v>167</v>
      </c>
      <c r="D115" s="27" t="s">
        <v>51</v>
      </c>
      <c r="E115" s="27" t="s">
        <v>51</v>
      </c>
      <c r="F115" s="27">
        <v>510</v>
      </c>
      <c r="G115" s="27">
        <v>510</v>
      </c>
      <c r="H115" s="27">
        <v>510</v>
      </c>
      <c r="I115" s="27">
        <v>510</v>
      </c>
      <c r="J115" s="27">
        <v>510</v>
      </c>
      <c r="K115" s="27">
        <v>510</v>
      </c>
      <c r="L115" s="27">
        <v>510</v>
      </c>
      <c r="M115" s="27">
        <v>510</v>
      </c>
      <c r="N115" s="27">
        <v>510</v>
      </c>
      <c r="O115" s="27">
        <v>510</v>
      </c>
      <c r="P115" s="41"/>
      <c r="Q115" s="27">
        <f t="shared" si="17"/>
        <v>5100</v>
      </c>
      <c r="R115" s="68">
        <v>5100</v>
      </c>
      <c r="S115" s="89">
        <f t="shared" si="10"/>
        <v>0</v>
      </c>
    </row>
    <row r="116" spans="1:19" x14ac:dyDescent="0.3">
      <c r="A116" s="39"/>
      <c r="B116" s="47" t="s">
        <v>168</v>
      </c>
      <c r="C116" s="47" t="s">
        <v>169</v>
      </c>
      <c r="D116" s="27"/>
      <c r="E116" s="27"/>
      <c r="F116" s="27">
        <v>9047.6040000000012</v>
      </c>
      <c r="G116" s="27">
        <v>9047.6040000000012</v>
      </c>
      <c r="H116" s="27">
        <v>9047.6040000000012</v>
      </c>
      <c r="I116" s="27">
        <v>9047.6040000000012</v>
      </c>
      <c r="J116" s="27">
        <v>9047.6040000000012</v>
      </c>
      <c r="K116" s="27">
        <v>9047.6040000000012</v>
      </c>
      <c r="L116" s="27">
        <v>9047.6040000000012</v>
      </c>
      <c r="M116" s="27">
        <v>9047.6040000000012</v>
      </c>
      <c r="N116" s="27">
        <v>9047.6040000000012</v>
      </c>
      <c r="O116" s="27">
        <v>9047.6040000000012</v>
      </c>
      <c r="P116" s="41"/>
      <c r="Q116" s="27">
        <f t="shared" si="17"/>
        <v>90476.040000000023</v>
      </c>
      <c r="R116" s="68">
        <v>90476.040000000023</v>
      </c>
      <c r="S116" s="89">
        <f t="shared" si="10"/>
        <v>0</v>
      </c>
    </row>
    <row r="117" spans="1:19" hidden="1" outlineLevel="1" x14ac:dyDescent="0.3">
      <c r="A117" s="39"/>
      <c r="B117" s="47"/>
      <c r="C117" s="4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1"/>
      <c r="Q117" s="27">
        <f t="shared" si="17"/>
        <v>0</v>
      </c>
      <c r="R117" s="75"/>
      <c r="S117" s="89">
        <f t="shared" si="10"/>
        <v>0</v>
      </c>
    </row>
    <row r="118" spans="1:19" hidden="1" outlineLevel="1" x14ac:dyDescent="0.3">
      <c r="A118" s="39"/>
      <c r="B118" s="47"/>
      <c r="C118" s="4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41"/>
      <c r="Q118" s="27">
        <f t="shared" si="17"/>
        <v>0</v>
      </c>
      <c r="R118" s="75"/>
      <c r="S118" s="89">
        <f t="shared" si="10"/>
        <v>0</v>
      </c>
    </row>
    <row r="119" spans="1:19" hidden="1" outlineLevel="1" x14ac:dyDescent="0.3">
      <c r="A119" s="39"/>
      <c r="B119" s="47"/>
      <c r="C119" s="4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41"/>
      <c r="Q119" s="27">
        <f t="shared" si="17"/>
        <v>0</v>
      </c>
      <c r="R119" s="75"/>
      <c r="S119" s="89">
        <f t="shared" si="10"/>
        <v>0</v>
      </c>
    </row>
    <row r="120" spans="1:19" hidden="1" outlineLevel="1" x14ac:dyDescent="0.3">
      <c r="A120" s="39"/>
      <c r="B120" s="47"/>
      <c r="C120" s="4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41"/>
      <c r="Q120" s="27">
        <f t="shared" si="17"/>
        <v>0</v>
      </c>
      <c r="R120" s="75"/>
      <c r="S120" s="89">
        <f t="shared" si="10"/>
        <v>0</v>
      </c>
    </row>
    <row r="121" spans="1:19" hidden="1" outlineLevel="1" x14ac:dyDescent="0.3">
      <c r="A121" s="39"/>
      <c r="B121" s="47"/>
      <c r="C121" s="4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41"/>
      <c r="Q121" s="27">
        <f t="shared" si="17"/>
        <v>0</v>
      </c>
      <c r="R121" s="75"/>
      <c r="S121" s="89">
        <f t="shared" si="10"/>
        <v>0</v>
      </c>
    </row>
    <row r="122" spans="1:19" hidden="1" outlineLevel="1" x14ac:dyDescent="0.3">
      <c r="A122" s="39"/>
      <c r="B122" s="47"/>
      <c r="C122" s="4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41"/>
      <c r="Q122" s="27">
        <f t="shared" si="17"/>
        <v>0</v>
      </c>
      <c r="R122" s="75"/>
      <c r="S122" s="89">
        <f t="shared" si="10"/>
        <v>0</v>
      </c>
    </row>
    <row r="123" spans="1:19" hidden="1" outlineLevel="1" x14ac:dyDescent="0.3">
      <c r="A123" s="39"/>
      <c r="B123" s="47"/>
      <c r="C123" s="4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41"/>
      <c r="Q123" s="27">
        <f t="shared" si="17"/>
        <v>0</v>
      </c>
      <c r="R123" s="75"/>
      <c r="S123" s="89">
        <f t="shared" si="10"/>
        <v>0</v>
      </c>
    </row>
    <row r="124" spans="1:19" s="12" customFormat="1" hidden="1" outlineLevel="1" x14ac:dyDescent="0.3">
      <c r="A124" s="39"/>
      <c r="B124" s="47"/>
      <c r="C124" s="4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68"/>
      <c r="S124" s="89">
        <f t="shared" si="10"/>
        <v>0</v>
      </c>
    </row>
    <row r="125" spans="1:19" s="12" customFormat="1" collapsed="1" x14ac:dyDescent="0.3">
      <c r="A125" s="39"/>
      <c r="B125" s="48" t="s">
        <v>35</v>
      </c>
      <c r="C125" s="31" t="s">
        <v>29</v>
      </c>
      <c r="D125" s="32">
        <f t="shared" ref="D125:O125" si="18">IF(SUM(D106:D124)&gt;0,SUM(D106:D124),"")</f>
        <v>4959.75</v>
      </c>
      <c r="E125" s="32">
        <f t="shared" si="18"/>
        <v>5214.75</v>
      </c>
      <c r="F125" s="32">
        <f t="shared" si="18"/>
        <v>18277.554000000004</v>
      </c>
      <c r="G125" s="32">
        <f t="shared" si="18"/>
        <v>18277.554000000004</v>
      </c>
      <c r="H125" s="32">
        <f t="shared" si="18"/>
        <v>18277.554000000004</v>
      </c>
      <c r="I125" s="32">
        <f t="shared" si="18"/>
        <v>18277.554000000004</v>
      </c>
      <c r="J125" s="32">
        <f t="shared" si="18"/>
        <v>18277.554000000004</v>
      </c>
      <c r="K125" s="32">
        <f t="shared" si="18"/>
        <v>18277.554000000004</v>
      </c>
      <c r="L125" s="32">
        <f t="shared" si="18"/>
        <v>18292.853999999999</v>
      </c>
      <c r="M125" s="32">
        <f t="shared" si="18"/>
        <v>18292.853999999999</v>
      </c>
      <c r="N125" s="32">
        <f t="shared" si="18"/>
        <v>16507.853999999999</v>
      </c>
      <c r="O125" s="32">
        <f t="shared" si="18"/>
        <v>16344.004000000001</v>
      </c>
      <c r="P125" s="32"/>
      <c r="Q125" s="27">
        <f t="shared" si="17"/>
        <v>189277.39</v>
      </c>
      <c r="R125" s="70"/>
      <c r="S125" s="89"/>
    </row>
    <row r="126" spans="1:19" s="12" customFormat="1" x14ac:dyDescent="0.3">
      <c r="A126" s="39"/>
      <c r="B126" s="49"/>
      <c r="C126" s="37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4"/>
      <c r="S126" s="89"/>
    </row>
    <row r="127" spans="1:19" s="12" customFormat="1" x14ac:dyDescent="0.3">
      <c r="B127" s="43" t="s">
        <v>36</v>
      </c>
      <c r="C127" s="37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4"/>
      <c r="S127" s="89"/>
    </row>
    <row r="128" spans="1:19" s="12" customFormat="1" x14ac:dyDescent="0.3">
      <c r="A128" s="39"/>
      <c r="B128" s="47" t="s">
        <v>170</v>
      </c>
      <c r="C128" s="47" t="s">
        <v>171</v>
      </c>
      <c r="D128" s="27">
        <v>0</v>
      </c>
      <c r="E128" s="27">
        <v>0</v>
      </c>
      <c r="F128" s="27">
        <v>1071</v>
      </c>
      <c r="G128" s="27">
        <v>357</v>
      </c>
      <c r="H128" s="27">
        <v>357</v>
      </c>
      <c r="I128" s="27">
        <v>357</v>
      </c>
      <c r="J128" s="27">
        <v>357</v>
      </c>
      <c r="K128" s="27">
        <v>357</v>
      </c>
      <c r="L128" s="27">
        <v>357</v>
      </c>
      <c r="M128" s="27">
        <v>357</v>
      </c>
      <c r="N128" s="27">
        <v>0</v>
      </c>
      <c r="O128" s="27">
        <v>0</v>
      </c>
      <c r="P128" s="41"/>
      <c r="Q128" s="27">
        <f>SUM(D128:P128)</f>
        <v>3570</v>
      </c>
      <c r="R128" s="68">
        <v>3570</v>
      </c>
      <c r="S128" s="89">
        <f t="shared" si="10"/>
        <v>0</v>
      </c>
    </row>
    <row r="129" spans="1:19" s="12" customFormat="1" x14ac:dyDescent="0.3">
      <c r="A129" s="39"/>
      <c r="B129" s="47" t="s">
        <v>172</v>
      </c>
      <c r="C129" s="47" t="s">
        <v>173</v>
      </c>
      <c r="D129" s="27">
        <v>0</v>
      </c>
      <c r="E129" s="27">
        <v>0</v>
      </c>
      <c r="F129" s="27">
        <v>26010</v>
      </c>
      <c r="G129" s="27">
        <v>8670</v>
      </c>
      <c r="H129" s="27">
        <v>8670</v>
      </c>
      <c r="I129" s="27">
        <v>8670</v>
      </c>
      <c r="J129" s="27">
        <v>8670</v>
      </c>
      <c r="K129" s="27">
        <v>8670</v>
      </c>
      <c r="L129" s="27">
        <v>8670</v>
      </c>
      <c r="M129" s="27">
        <v>8670</v>
      </c>
      <c r="N129" s="27">
        <v>0</v>
      </c>
      <c r="O129" s="27">
        <v>0</v>
      </c>
      <c r="P129" s="41"/>
      <c r="Q129" s="27">
        <f t="shared" ref="Q129:Q162" si="19">SUM(D129:P129)</f>
        <v>86700</v>
      </c>
      <c r="R129" s="68">
        <v>86700</v>
      </c>
      <c r="S129" s="89">
        <f t="shared" si="10"/>
        <v>0</v>
      </c>
    </row>
    <row r="130" spans="1:19" s="12" customFormat="1" x14ac:dyDescent="0.3">
      <c r="A130" s="39"/>
      <c r="B130" s="47" t="s">
        <v>174</v>
      </c>
      <c r="C130" s="47" t="s">
        <v>175</v>
      </c>
      <c r="D130" s="27">
        <v>0</v>
      </c>
      <c r="E130" s="27">
        <v>0</v>
      </c>
      <c r="F130" s="27">
        <v>4437</v>
      </c>
      <c r="G130" s="27">
        <v>1479</v>
      </c>
      <c r="H130" s="27">
        <v>1479</v>
      </c>
      <c r="I130" s="27">
        <v>1479</v>
      </c>
      <c r="J130" s="27">
        <v>1479</v>
      </c>
      <c r="K130" s="27">
        <v>1479</v>
      </c>
      <c r="L130" s="27">
        <v>1479</v>
      </c>
      <c r="M130" s="27">
        <v>1479</v>
      </c>
      <c r="N130" s="27">
        <v>0</v>
      </c>
      <c r="O130" s="27">
        <v>0</v>
      </c>
      <c r="P130" s="41"/>
      <c r="Q130" s="27">
        <f t="shared" si="19"/>
        <v>14790</v>
      </c>
      <c r="R130" s="68">
        <v>14790</v>
      </c>
      <c r="S130" s="89">
        <f t="shared" si="10"/>
        <v>0</v>
      </c>
    </row>
    <row r="131" spans="1:19" s="12" customFormat="1" x14ac:dyDescent="0.3">
      <c r="A131" s="39"/>
      <c r="B131" s="47" t="s">
        <v>176</v>
      </c>
      <c r="C131" s="47" t="s">
        <v>177</v>
      </c>
      <c r="D131" s="27">
        <v>0</v>
      </c>
      <c r="E131" s="27">
        <v>0</v>
      </c>
      <c r="F131" s="27">
        <v>13819.878000000001</v>
      </c>
      <c r="G131" s="27">
        <v>4606.6260000000002</v>
      </c>
      <c r="H131" s="27">
        <v>4606.6260000000002</v>
      </c>
      <c r="I131" s="27">
        <v>4606.6260000000002</v>
      </c>
      <c r="J131" s="27">
        <v>4606.6260000000002</v>
      </c>
      <c r="K131" s="27">
        <v>4606.6260000000002</v>
      </c>
      <c r="L131" s="27">
        <v>4606.6260000000002</v>
      </c>
      <c r="M131" s="27">
        <v>4606.6260000000002</v>
      </c>
      <c r="N131" s="27">
        <v>0</v>
      </c>
      <c r="O131" s="27">
        <v>0</v>
      </c>
      <c r="P131" s="41"/>
      <c r="Q131" s="27">
        <f t="shared" si="19"/>
        <v>46066.260000000009</v>
      </c>
      <c r="R131" s="68">
        <v>46066.260000000009</v>
      </c>
      <c r="S131" s="89">
        <f t="shared" si="10"/>
        <v>0</v>
      </c>
    </row>
    <row r="132" spans="1:19" s="12" customFormat="1" x14ac:dyDescent="0.3">
      <c r="A132" s="39"/>
      <c r="B132" s="47" t="s">
        <v>178</v>
      </c>
      <c r="C132" s="47" t="s">
        <v>179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41"/>
      <c r="Q132" s="27">
        <f t="shared" si="19"/>
        <v>0</v>
      </c>
      <c r="R132" s="68">
        <v>0</v>
      </c>
      <c r="S132" s="89">
        <f t="shared" si="10"/>
        <v>0</v>
      </c>
    </row>
    <row r="133" spans="1:19" s="12" customFormat="1" x14ac:dyDescent="0.3">
      <c r="A133" s="39"/>
      <c r="B133" s="47" t="s">
        <v>180</v>
      </c>
      <c r="C133" s="47" t="s">
        <v>181</v>
      </c>
      <c r="D133" s="27">
        <v>6916.3833599999998</v>
      </c>
      <c r="E133" s="27">
        <v>6916.3833599999998</v>
      </c>
      <c r="F133" s="27">
        <v>6916.3833599999998</v>
      </c>
      <c r="G133" s="27">
        <v>6916.3833599999998</v>
      </c>
      <c r="H133" s="27">
        <v>6916.3833599999998</v>
      </c>
      <c r="I133" s="27">
        <v>6916.3833599999998</v>
      </c>
      <c r="J133" s="27">
        <v>6916.3833599999998</v>
      </c>
      <c r="K133" s="27">
        <v>6916.3833599999998</v>
      </c>
      <c r="L133" s="27">
        <v>6999.7132799999999</v>
      </c>
      <c r="M133" s="27">
        <v>6999.7132799999999</v>
      </c>
      <c r="N133" s="27">
        <v>6999.7132799999999</v>
      </c>
      <c r="O133" s="27">
        <v>6999.7132799999999</v>
      </c>
      <c r="P133" s="41"/>
      <c r="Q133" s="27">
        <f t="shared" si="19"/>
        <v>83329.919999999984</v>
      </c>
      <c r="R133" s="68">
        <v>83329.919999999984</v>
      </c>
      <c r="S133" s="89">
        <f t="shared" si="10"/>
        <v>0</v>
      </c>
    </row>
    <row r="134" spans="1:19" s="12" customFormat="1" x14ac:dyDescent="0.3">
      <c r="A134" s="39"/>
      <c r="B134" s="47" t="s">
        <v>182</v>
      </c>
      <c r="C134" s="47" t="s">
        <v>183</v>
      </c>
      <c r="D134" s="27">
        <v>7111.4400000000005</v>
      </c>
      <c r="E134" s="27">
        <v>7111.4400000000005</v>
      </c>
      <c r="F134" s="27">
        <v>7111.4400000000005</v>
      </c>
      <c r="G134" s="27">
        <v>7111.4400000000005</v>
      </c>
      <c r="H134" s="27">
        <v>7111.4400000000005</v>
      </c>
      <c r="I134" s="27">
        <v>7111.4400000000005</v>
      </c>
      <c r="J134" s="27">
        <v>7111.4400000000005</v>
      </c>
      <c r="K134" s="27">
        <v>7111.4400000000005</v>
      </c>
      <c r="L134" s="27">
        <v>7197.1200000000008</v>
      </c>
      <c r="M134" s="27">
        <v>7197.1200000000008</v>
      </c>
      <c r="N134" s="27">
        <v>7197.1200000000008</v>
      </c>
      <c r="O134" s="27">
        <v>7197.1200000000008</v>
      </c>
      <c r="P134" s="41"/>
      <c r="Q134" s="27">
        <f t="shared" si="19"/>
        <v>85680</v>
      </c>
      <c r="R134" s="68">
        <v>85680</v>
      </c>
      <c r="S134" s="89">
        <f t="shared" si="10"/>
        <v>0</v>
      </c>
    </row>
    <row r="135" spans="1:19" s="12" customFormat="1" x14ac:dyDescent="0.3">
      <c r="A135" s="39"/>
      <c r="B135" s="47" t="s">
        <v>184</v>
      </c>
      <c r="C135" s="47" t="s">
        <v>185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41"/>
      <c r="Q135" s="27">
        <f t="shared" si="19"/>
        <v>0</v>
      </c>
      <c r="R135" s="68">
        <v>0</v>
      </c>
      <c r="S135" s="89">
        <f t="shared" si="10"/>
        <v>0</v>
      </c>
    </row>
    <row r="136" spans="1:19" s="12" customFormat="1" x14ac:dyDescent="0.3">
      <c r="A136" s="39"/>
      <c r="B136" s="47" t="s">
        <v>186</v>
      </c>
      <c r="C136" s="47" t="s">
        <v>187</v>
      </c>
      <c r="D136" s="27">
        <v>10746.612580000001</v>
      </c>
      <c r="E136" s="27">
        <v>10746.612580000001</v>
      </c>
      <c r="F136" s="27">
        <v>10746.612580000001</v>
      </c>
      <c r="G136" s="27">
        <v>10746.612580000001</v>
      </c>
      <c r="H136" s="27">
        <v>10746.612580000001</v>
      </c>
      <c r="I136" s="27">
        <v>10746.612580000001</v>
      </c>
      <c r="J136" s="27">
        <v>10746.612580000001</v>
      </c>
      <c r="K136" s="27">
        <v>10746.612580000001</v>
      </c>
      <c r="L136" s="27">
        <v>10876.089840000001</v>
      </c>
      <c r="M136" s="27">
        <v>10876.089840000001</v>
      </c>
      <c r="N136" s="27">
        <v>10876.089840000001</v>
      </c>
      <c r="O136" s="27">
        <v>10876.089840000001</v>
      </c>
      <c r="P136" s="41"/>
      <c r="Q136" s="27">
        <f t="shared" si="19"/>
        <v>129477.26000000001</v>
      </c>
      <c r="R136" s="68">
        <v>129477.26000000001</v>
      </c>
      <c r="S136" s="89">
        <f t="shared" si="10"/>
        <v>0</v>
      </c>
    </row>
    <row r="137" spans="1:19" s="12" customFormat="1" x14ac:dyDescent="0.3">
      <c r="A137" s="39"/>
      <c r="B137" s="47" t="s">
        <v>188</v>
      </c>
      <c r="C137" s="47" t="s">
        <v>189</v>
      </c>
      <c r="D137" s="27">
        <v>211.65</v>
      </c>
      <c r="E137" s="27">
        <v>211.65</v>
      </c>
      <c r="F137" s="27">
        <v>211.65</v>
      </c>
      <c r="G137" s="27">
        <v>211.65</v>
      </c>
      <c r="H137" s="27">
        <v>211.65</v>
      </c>
      <c r="I137" s="27">
        <v>211.65</v>
      </c>
      <c r="J137" s="27">
        <v>211.65</v>
      </c>
      <c r="K137" s="27">
        <v>211.65</v>
      </c>
      <c r="L137" s="27">
        <v>214.20000000000002</v>
      </c>
      <c r="M137" s="27">
        <v>214.20000000000002</v>
      </c>
      <c r="N137" s="27">
        <v>214.20000000000002</v>
      </c>
      <c r="O137" s="27">
        <v>214.20000000000002</v>
      </c>
      <c r="P137" s="41"/>
      <c r="Q137" s="27">
        <f t="shared" si="19"/>
        <v>2550</v>
      </c>
      <c r="R137" s="68">
        <v>2550</v>
      </c>
      <c r="S137" s="89">
        <f t="shared" si="10"/>
        <v>0</v>
      </c>
    </row>
    <row r="138" spans="1:19" s="12" customFormat="1" x14ac:dyDescent="0.3">
      <c r="A138" s="39"/>
      <c r="B138" s="47" t="s">
        <v>190</v>
      </c>
      <c r="C138" s="47" t="s">
        <v>191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41"/>
      <c r="Q138" s="27">
        <f t="shared" si="19"/>
        <v>0</v>
      </c>
      <c r="R138" s="68">
        <v>0</v>
      </c>
      <c r="S138" s="89">
        <f t="shared" si="10"/>
        <v>0</v>
      </c>
    </row>
    <row r="139" spans="1:19" s="12" customFormat="1" x14ac:dyDescent="0.3">
      <c r="A139" s="39"/>
      <c r="B139" s="47" t="s">
        <v>192</v>
      </c>
      <c r="C139" s="47" t="s">
        <v>193</v>
      </c>
      <c r="D139" s="27">
        <v>1319.2567800000002</v>
      </c>
      <c r="E139" s="27">
        <v>1319.2567800000002</v>
      </c>
      <c r="F139" s="27">
        <v>1319.2567800000002</v>
      </c>
      <c r="G139" s="27">
        <v>1319.2567800000002</v>
      </c>
      <c r="H139" s="27">
        <v>1319.2567800000002</v>
      </c>
      <c r="I139" s="27">
        <v>1319.2567800000002</v>
      </c>
      <c r="J139" s="27">
        <v>1319.2567800000002</v>
      </c>
      <c r="K139" s="27">
        <v>1319.2567800000002</v>
      </c>
      <c r="L139" s="27">
        <v>1335.1514400000001</v>
      </c>
      <c r="M139" s="27">
        <v>1335.1514400000001</v>
      </c>
      <c r="N139" s="27">
        <v>1335.1514400000001</v>
      </c>
      <c r="O139" s="27">
        <v>1335.1514400000001</v>
      </c>
      <c r="P139" s="41"/>
      <c r="Q139" s="27">
        <f t="shared" si="19"/>
        <v>15894.659999999998</v>
      </c>
      <c r="R139" s="68">
        <v>15894.659999999998</v>
      </c>
      <c r="S139" s="89">
        <f t="shared" si="10"/>
        <v>0</v>
      </c>
    </row>
    <row r="140" spans="1:19" s="12" customFormat="1" x14ac:dyDescent="0.3">
      <c r="A140" s="39"/>
      <c r="B140" s="47" t="s">
        <v>194</v>
      </c>
      <c r="C140" s="47" t="s">
        <v>195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41"/>
      <c r="Q140" s="27">
        <f t="shared" si="19"/>
        <v>0</v>
      </c>
      <c r="R140" s="68">
        <v>0</v>
      </c>
      <c r="S140" s="89">
        <f t="shared" si="10"/>
        <v>0</v>
      </c>
    </row>
    <row r="141" spans="1:19" s="12" customFormat="1" x14ac:dyDescent="0.3">
      <c r="A141" s="39"/>
      <c r="B141" s="47" t="s">
        <v>196</v>
      </c>
      <c r="C141" s="47" t="s">
        <v>197</v>
      </c>
      <c r="D141" s="27">
        <v>1296.8218800000002</v>
      </c>
      <c r="E141" s="27">
        <v>1296.8218800000002</v>
      </c>
      <c r="F141" s="27">
        <v>1296.8218800000002</v>
      </c>
      <c r="G141" s="27">
        <v>1296.8218800000002</v>
      </c>
      <c r="H141" s="27">
        <v>1296.8218800000002</v>
      </c>
      <c r="I141" s="27">
        <v>1296.8218800000002</v>
      </c>
      <c r="J141" s="27">
        <v>1296.8218800000002</v>
      </c>
      <c r="K141" s="27">
        <v>1296.8218800000002</v>
      </c>
      <c r="L141" s="27">
        <v>1312.4462400000002</v>
      </c>
      <c r="M141" s="27">
        <v>1312.4462400000002</v>
      </c>
      <c r="N141" s="27">
        <v>1312.4462400000002</v>
      </c>
      <c r="O141" s="27">
        <v>1312.4462400000002</v>
      </c>
      <c r="P141" s="41"/>
      <c r="Q141" s="27">
        <f t="shared" si="19"/>
        <v>15624.360000000004</v>
      </c>
      <c r="R141" s="68">
        <v>15624.360000000004</v>
      </c>
      <c r="S141" s="89">
        <f t="shared" ref="S141:S173" si="20">Q141-R141</f>
        <v>0</v>
      </c>
    </row>
    <row r="142" spans="1:19" s="12" customFormat="1" x14ac:dyDescent="0.3">
      <c r="A142" s="39"/>
      <c r="B142" s="47" t="s">
        <v>198</v>
      </c>
      <c r="C142" s="47" t="s">
        <v>199</v>
      </c>
      <c r="D142" s="27">
        <v>652.72860000000003</v>
      </c>
      <c r="E142" s="27">
        <v>652.72860000000003</v>
      </c>
      <c r="F142" s="27">
        <v>652.72860000000003</v>
      </c>
      <c r="G142" s="27">
        <v>652.72860000000003</v>
      </c>
      <c r="H142" s="27">
        <v>652.72860000000003</v>
      </c>
      <c r="I142" s="27">
        <v>652.72860000000003</v>
      </c>
      <c r="J142" s="27">
        <v>652.72860000000003</v>
      </c>
      <c r="K142" s="27">
        <v>652.72860000000003</v>
      </c>
      <c r="L142" s="27">
        <v>660.59280000000001</v>
      </c>
      <c r="M142" s="27">
        <v>660.59280000000001</v>
      </c>
      <c r="N142" s="27">
        <v>660.59280000000001</v>
      </c>
      <c r="O142" s="27">
        <v>660.59280000000001</v>
      </c>
      <c r="P142" s="41"/>
      <c r="Q142" s="27">
        <f t="shared" si="19"/>
        <v>7864.2000000000016</v>
      </c>
      <c r="R142" s="68">
        <v>7864.2000000000016</v>
      </c>
      <c r="S142" s="89">
        <f t="shared" si="20"/>
        <v>0</v>
      </c>
    </row>
    <row r="143" spans="1:19" s="12" customFormat="1" x14ac:dyDescent="0.3">
      <c r="A143" s="39"/>
      <c r="B143" s="47" t="s">
        <v>200</v>
      </c>
      <c r="C143" s="47" t="s">
        <v>201</v>
      </c>
      <c r="D143" s="27">
        <v>1269.9000000000001</v>
      </c>
      <c r="E143" s="27">
        <v>1269.9000000000001</v>
      </c>
      <c r="F143" s="27">
        <v>1269.9000000000001</v>
      </c>
      <c r="G143" s="27">
        <v>1269.9000000000001</v>
      </c>
      <c r="H143" s="27">
        <v>1269.9000000000001</v>
      </c>
      <c r="I143" s="27">
        <v>1269.9000000000001</v>
      </c>
      <c r="J143" s="27">
        <v>1269.9000000000001</v>
      </c>
      <c r="K143" s="27">
        <v>1269.9000000000001</v>
      </c>
      <c r="L143" s="27">
        <v>1285.2</v>
      </c>
      <c r="M143" s="27">
        <v>1285.2</v>
      </c>
      <c r="N143" s="27">
        <v>1285.2</v>
      </c>
      <c r="O143" s="27">
        <v>1285.2</v>
      </c>
      <c r="P143" s="41"/>
      <c r="Q143" s="27">
        <f t="shared" si="19"/>
        <v>15300.000000000002</v>
      </c>
      <c r="R143" s="68">
        <v>15300.000000000002</v>
      </c>
      <c r="S143" s="89">
        <f t="shared" si="20"/>
        <v>0</v>
      </c>
    </row>
    <row r="144" spans="1:19" s="12" customFormat="1" x14ac:dyDescent="0.3">
      <c r="A144" s="39"/>
      <c r="B144" s="47" t="s">
        <v>202</v>
      </c>
      <c r="C144" s="47" t="s">
        <v>203</v>
      </c>
      <c r="D144" s="27">
        <v>0</v>
      </c>
      <c r="E144" s="27">
        <v>0</v>
      </c>
      <c r="F144" s="27">
        <v>0</v>
      </c>
      <c r="G144" s="27">
        <v>0</v>
      </c>
      <c r="H144" s="27">
        <v>6120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6120</v>
      </c>
      <c r="O144" s="27">
        <v>0</v>
      </c>
      <c r="P144" s="41"/>
      <c r="Q144" s="27">
        <f t="shared" si="19"/>
        <v>12240</v>
      </c>
      <c r="R144" s="68">
        <v>12240</v>
      </c>
      <c r="S144" s="89">
        <f t="shared" si="20"/>
        <v>0</v>
      </c>
    </row>
    <row r="145" spans="1:19" s="12" customFormat="1" x14ac:dyDescent="0.3">
      <c r="A145" s="39"/>
      <c r="B145" s="47" t="s">
        <v>204</v>
      </c>
      <c r="C145" s="47" t="s">
        <v>205</v>
      </c>
      <c r="D145" s="27">
        <v>53433.574000000001</v>
      </c>
      <c r="E145" s="27">
        <v>53433.574000000001</v>
      </c>
      <c r="F145" s="27">
        <v>53433.574000000001</v>
      </c>
      <c r="G145" s="27">
        <v>53433.574000000001</v>
      </c>
      <c r="H145" s="27">
        <v>53433.574000000001</v>
      </c>
      <c r="I145" s="27">
        <v>53433.574000000001</v>
      </c>
      <c r="J145" s="27">
        <v>53433.574000000001</v>
      </c>
      <c r="K145" s="27">
        <v>53433.574000000001</v>
      </c>
      <c r="L145" s="27">
        <v>54077.352000000006</v>
      </c>
      <c r="M145" s="27">
        <v>54077.352000000006</v>
      </c>
      <c r="N145" s="27">
        <v>54077.352000000006</v>
      </c>
      <c r="O145" s="27">
        <v>54077.352000000006</v>
      </c>
      <c r="P145" s="41"/>
      <c r="Q145" s="27">
        <f t="shared" si="19"/>
        <v>643778</v>
      </c>
      <c r="R145" s="68">
        <v>643778</v>
      </c>
      <c r="S145" s="89">
        <f t="shared" si="20"/>
        <v>0</v>
      </c>
    </row>
    <row r="146" spans="1:19" s="12" customFormat="1" x14ac:dyDescent="0.3">
      <c r="A146" s="39"/>
      <c r="B146" s="47" t="s">
        <v>206</v>
      </c>
      <c r="C146" s="47" t="s">
        <v>207</v>
      </c>
      <c r="D146" s="27">
        <v>0</v>
      </c>
      <c r="E146" s="27">
        <v>0</v>
      </c>
      <c r="F146" s="27">
        <v>765</v>
      </c>
      <c r="G146" s="27">
        <v>765</v>
      </c>
      <c r="H146" s="27">
        <v>765</v>
      </c>
      <c r="I146" s="27">
        <v>765</v>
      </c>
      <c r="J146" s="27">
        <v>765</v>
      </c>
      <c r="K146" s="27">
        <v>765</v>
      </c>
      <c r="L146" s="27">
        <v>765</v>
      </c>
      <c r="M146" s="27">
        <v>765</v>
      </c>
      <c r="N146" s="27">
        <v>765</v>
      </c>
      <c r="O146" s="27">
        <v>765</v>
      </c>
      <c r="P146" s="41"/>
      <c r="Q146" s="27">
        <f t="shared" si="19"/>
        <v>7650</v>
      </c>
      <c r="R146" s="68">
        <v>7650</v>
      </c>
      <c r="S146" s="89">
        <f t="shared" si="20"/>
        <v>0</v>
      </c>
    </row>
    <row r="147" spans="1:19" s="12" customFormat="1" x14ac:dyDescent="0.3">
      <c r="A147" s="39"/>
      <c r="B147" s="47" t="s">
        <v>208</v>
      </c>
      <c r="C147" s="47" t="s">
        <v>209</v>
      </c>
      <c r="D147" s="27">
        <v>650.97724113000004</v>
      </c>
      <c r="E147" s="27">
        <v>650.97724113000004</v>
      </c>
      <c r="F147" s="27">
        <v>650.97724113000004</v>
      </c>
      <c r="G147" s="27">
        <v>650.97724113000004</v>
      </c>
      <c r="H147" s="27">
        <v>650.97724113000004</v>
      </c>
      <c r="I147" s="27">
        <v>650.97724113000004</v>
      </c>
      <c r="J147" s="27">
        <v>650.97724113000004</v>
      </c>
      <c r="K147" s="27">
        <v>650.97724113000004</v>
      </c>
      <c r="L147" s="27">
        <v>650.97724113000004</v>
      </c>
      <c r="M147" s="27">
        <v>650.97724113000004</v>
      </c>
      <c r="N147" s="27">
        <v>650.97724113000004</v>
      </c>
      <c r="O147" s="27">
        <v>651.42644147999999</v>
      </c>
      <c r="P147" s="41"/>
      <c r="Q147" s="27">
        <f t="shared" si="19"/>
        <v>7812.1760939100004</v>
      </c>
      <c r="R147" s="68">
        <v>7812.1760939100004</v>
      </c>
      <c r="S147" s="89">
        <f t="shared" si="20"/>
        <v>0</v>
      </c>
    </row>
    <row r="148" spans="1:19" s="12" customFormat="1" x14ac:dyDescent="0.3">
      <c r="A148" s="39"/>
      <c r="B148" s="47" t="s">
        <v>210</v>
      </c>
      <c r="C148" s="47" t="s">
        <v>211</v>
      </c>
      <c r="D148" s="27">
        <v>867.96965483999998</v>
      </c>
      <c r="E148" s="27">
        <v>867.96965483999998</v>
      </c>
      <c r="F148" s="27">
        <v>867.96965483999998</v>
      </c>
      <c r="G148" s="27">
        <v>867.96965483999998</v>
      </c>
      <c r="H148" s="27">
        <v>867.96965483999998</v>
      </c>
      <c r="I148" s="27">
        <v>867.96965483999998</v>
      </c>
      <c r="J148" s="27">
        <v>867.96965483999998</v>
      </c>
      <c r="K148" s="27">
        <v>867.96965483999998</v>
      </c>
      <c r="L148" s="27">
        <v>867.96965483999998</v>
      </c>
      <c r="M148" s="27">
        <v>867.96965483999998</v>
      </c>
      <c r="N148" s="27">
        <v>867.96965483999998</v>
      </c>
      <c r="O148" s="27">
        <v>868.56858864000003</v>
      </c>
      <c r="P148" s="41"/>
      <c r="Q148" s="27">
        <f t="shared" si="19"/>
        <v>10416.234791880001</v>
      </c>
      <c r="R148" s="68">
        <v>10416.234791880001</v>
      </c>
      <c r="S148" s="89">
        <f t="shared" si="20"/>
        <v>0</v>
      </c>
    </row>
    <row r="149" spans="1:19" s="12" customFormat="1" x14ac:dyDescent="0.3">
      <c r="A149" s="39"/>
      <c r="B149" s="47" t="s">
        <v>212</v>
      </c>
      <c r="C149" s="47" t="s">
        <v>213</v>
      </c>
      <c r="D149" s="27" t="s">
        <v>51</v>
      </c>
      <c r="E149" s="27" t="s">
        <v>51</v>
      </c>
      <c r="F149" s="27" t="s">
        <v>51</v>
      </c>
      <c r="G149" s="27" t="s">
        <v>51</v>
      </c>
      <c r="H149" s="27" t="s">
        <v>51</v>
      </c>
      <c r="I149" s="27" t="s">
        <v>51</v>
      </c>
      <c r="J149" s="27" t="s">
        <v>51</v>
      </c>
      <c r="K149" s="27" t="s">
        <v>51</v>
      </c>
      <c r="L149" s="27" t="s">
        <v>51</v>
      </c>
      <c r="M149" s="27" t="s">
        <v>51</v>
      </c>
      <c r="N149" s="27" t="s">
        <v>51</v>
      </c>
      <c r="O149" s="27" t="s">
        <v>51</v>
      </c>
      <c r="P149" s="41"/>
      <c r="Q149" s="27">
        <f t="shared" si="19"/>
        <v>0</v>
      </c>
      <c r="R149" s="68">
        <v>0</v>
      </c>
      <c r="S149" s="89">
        <f t="shared" si="20"/>
        <v>0</v>
      </c>
    </row>
    <row r="150" spans="1:19" s="12" customFormat="1" outlineLevel="1" x14ac:dyDescent="0.3">
      <c r="A150" s="39"/>
      <c r="B150" s="47" t="s">
        <v>214</v>
      </c>
      <c r="C150" s="47" t="s">
        <v>215</v>
      </c>
      <c r="D150" s="27" t="s">
        <v>51</v>
      </c>
      <c r="E150" s="27" t="s">
        <v>51</v>
      </c>
      <c r="F150" s="27">
        <v>81.600000000000009</v>
      </c>
      <c r="G150" s="27">
        <v>81.600000000000009</v>
      </c>
      <c r="H150" s="27">
        <v>81.600000000000009</v>
      </c>
      <c r="I150" s="27">
        <v>81.600000000000009</v>
      </c>
      <c r="J150" s="27">
        <v>81.600000000000009</v>
      </c>
      <c r="K150" s="27">
        <v>81.600000000000009</v>
      </c>
      <c r="L150" s="27">
        <v>81.600000000000009</v>
      </c>
      <c r="M150" s="27">
        <v>81.600000000000009</v>
      </c>
      <c r="N150" s="27">
        <v>81.600000000000009</v>
      </c>
      <c r="O150" s="27">
        <v>81.600000000000009</v>
      </c>
      <c r="P150" s="41"/>
      <c r="Q150" s="27">
        <f t="shared" si="19"/>
        <v>816.00000000000011</v>
      </c>
      <c r="R150" s="68">
        <v>816.00000000000011</v>
      </c>
      <c r="S150" s="89">
        <f t="shared" si="20"/>
        <v>0</v>
      </c>
    </row>
    <row r="151" spans="1:19" s="12" customFormat="1" outlineLevel="1" x14ac:dyDescent="0.3">
      <c r="A151" s="39"/>
      <c r="B151" s="47" t="s">
        <v>216</v>
      </c>
      <c r="C151" s="47" t="s">
        <v>217</v>
      </c>
      <c r="D151" s="27" t="s">
        <v>51</v>
      </c>
      <c r="E151" s="27" t="s">
        <v>51</v>
      </c>
      <c r="F151" s="27" t="s">
        <v>51</v>
      </c>
      <c r="G151" s="27" t="s">
        <v>51</v>
      </c>
      <c r="H151" s="27" t="s">
        <v>51</v>
      </c>
      <c r="I151" s="27" t="s">
        <v>51</v>
      </c>
      <c r="J151" s="27" t="s">
        <v>51</v>
      </c>
      <c r="K151" s="27" t="s">
        <v>51</v>
      </c>
      <c r="L151" s="27" t="s">
        <v>51</v>
      </c>
      <c r="M151" s="27" t="s">
        <v>51</v>
      </c>
      <c r="N151" s="27" t="s">
        <v>51</v>
      </c>
      <c r="O151" s="27" t="s">
        <v>51</v>
      </c>
      <c r="P151" s="41"/>
      <c r="Q151" s="27">
        <f t="shared" si="19"/>
        <v>0</v>
      </c>
      <c r="R151" s="68">
        <v>0</v>
      </c>
      <c r="S151" s="89">
        <f t="shared" si="20"/>
        <v>0</v>
      </c>
    </row>
    <row r="152" spans="1:19" s="12" customFormat="1" outlineLevel="1" x14ac:dyDescent="0.3">
      <c r="A152" s="39"/>
      <c r="B152" s="47" t="s">
        <v>218</v>
      </c>
      <c r="C152" s="47" t="s">
        <v>219</v>
      </c>
      <c r="D152" s="27" t="s">
        <v>51</v>
      </c>
      <c r="E152" s="27" t="s">
        <v>51</v>
      </c>
      <c r="F152" s="27">
        <v>9000</v>
      </c>
      <c r="G152" s="27">
        <v>9000</v>
      </c>
      <c r="H152" s="27">
        <v>9000</v>
      </c>
      <c r="I152" s="27">
        <v>9000</v>
      </c>
      <c r="J152" s="27">
        <v>9000</v>
      </c>
      <c r="K152" s="27">
        <v>9000</v>
      </c>
      <c r="L152" s="27">
        <v>9000</v>
      </c>
      <c r="M152" s="27">
        <v>9000</v>
      </c>
      <c r="N152" s="27">
        <v>9000</v>
      </c>
      <c r="O152" s="27">
        <v>9000</v>
      </c>
      <c r="P152" s="41"/>
      <c r="Q152" s="27">
        <f t="shared" si="19"/>
        <v>90000</v>
      </c>
      <c r="R152" s="68">
        <v>90000</v>
      </c>
      <c r="S152" s="89">
        <f t="shared" si="20"/>
        <v>0</v>
      </c>
    </row>
    <row r="153" spans="1:19" s="12" customFormat="1" outlineLevel="1" x14ac:dyDescent="0.3">
      <c r="A153" s="39"/>
      <c r="B153" s="47" t="s">
        <v>53</v>
      </c>
      <c r="C153" s="47" t="s">
        <v>220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>
        <v>1020</v>
      </c>
      <c r="P153" s="41"/>
      <c r="Q153" s="27">
        <f t="shared" si="19"/>
        <v>1020</v>
      </c>
      <c r="R153" s="68">
        <v>1020</v>
      </c>
      <c r="S153" s="89">
        <f t="shared" si="20"/>
        <v>0</v>
      </c>
    </row>
    <row r="154" spans="1:19" s="12" customFormat="1" outlineLevel="1" x14ac:dyDescent="0.3">
      <c r="A154" s="39"/>
      <c r="B154" s="47" t="s">
        <v>221</v>
      </c>
      <c r="C154" s="47" t="s">
        <v>222</v>
      </c>
      <c r="D154" s="27" t="s">
        <v>51</v>
      </c>
      <c r="E154" s="27" t="s">
        <v>51</v>
      </c>
      <c r="F154" s="27">
        <v>2794.1360000000004</v>
      </c>
      <c r="G154" s="27">
        <v>2794.1360000000004</v>
      </c>
      <c r="H154" s="27">
        <v>2794.1360000000004</v>
      </c>
      <c r="I154" s="27">
        <v>2794.1360000000004</v>
      </c>
      <c r="J154" s="27">
        <v>2794.1360000000004</v>
      </c>
      <c r="K154" s="27">
        <v>2794.1360000000004</v>
      </c>
      <c r="L154" s="27">
        <v>2794.1360000000004</v>
      </c>
      <c r="M154" s="27">
        <v>2794.1360000000004</v>
      </c>
      <c r="N154" s="27">
        <v>2794.1360000000004</v>
      </c>
      <c r="O154" s="27">
        <v>2794.1360000000004</v>
      </c>
      <c r="P154" s="41"/>
      <c r="Q154" s="27">
        <f t="shared" si="19"/>
        <v>27941.360000000001</v>
      </c>
      <c r="R154" s="68">
        <v>27941.360000000001</v>
      </c>
      <c r="S154" s="89">
        <f t="shared" si="20"/>
        <v>0</v>
      </c>
    </row>
    <row r="155" spans="1:19" s="12" customFormat="1" outlineLevel="1" x14ac:dyDescent="0.3">
      <c r="A155" s="39"/>
      <c r="B155" s="47" t="s">
        <v>223</v>
      </c>
      <c r="C155" s="47" t="s">
        <v>224</v>
      </c>
      <c r="D155" s="27" t="s">
        <v>51</v>
      </c>
      <c r="E155" s="27" t="s">
        <v>51</v>
      </c>
      <c r="F155" s="27">
        <v>765</v>
      </c>
      <c r="G155" s="27">
        <v>765</v>
      </c>
      <c r="H155" s="27">
        <v>765</v>
      </c>
      <c r="I155" s="27">
        <v>765</v>
      </c>
      <c r="J155" s="27">
        <v>765</v>
      </c>
      <c r="K155" s="27">
        <v>765</v>
      </c>
      <c r="L155" s="27">
        <v>765</v>
      </c>
      <c r="M155" s="27">
        <v>765</v>
      </c>
      <c r="N155" s="27">
        <v>765</v>
      </c>
      <c r="O155" s="27">
        <v>765</v>
      </c>
      <c r="P155" s="41"/>
      <c r="Q155" s="27">
        <f t="shared" si="19"/>
        <v>7650</v>
      </c>
      <c r="R155" s="68">
        <v>7650</v>
      </c>
      <c r="S155" s="89">
        <f t="shared" si="20"/>
        <v>0</v>
      </c>
    </row>
    <row r="156" spans="1:19" s="12" customFormat="1" outlineLevel="1" x14ac:dyDescent="0.3">
      <c r="A156" s="39"/>
      <c r="B156" s="47" t="s">
        <v>225</v>
      </c>
      <c r="C156" s="47" t="s">
        <v>226</v>
      </c>
      <c r="D156" s="27" t="s">
        <v>51</v>
      </c>
      <c r="E156" s="27" t="s">
        <v>51</v>
      </c>
      <c r="F156" s="27" t="s">
        <v>51</v>
      </c>
      <c r="G156" s="27" t="s">
        <v>51</v>
      </c>
      <c r="H156" s="27" t="s">
        <v>51</v>
      </c>
      <c r="I156" s="27" t="s">
        <v>51</v>
      </c>
      <c r="J156" s="27" t="s">
        <v>51</v>
      </c>
      <c r="K156" s="27" t="s">
        <v>51</v>
      </c>
      <c r="L156" s="27" t="s">
        <v>51</v>
      </c>
      <c r="M156" s="27" t="s">
        <v>51</v>
      </c>
      <c r="N156" s="27" t="s">
        <v>51</v>
      </c>
      <c r="O156" s="27" t="s">
        <v>51</v>
      </c>
      <c r="P156" s="41"/>
      <c r="Q156" s="27">
        <f t="shared" si="19"/>
        <v>0</v>
      </c>
      <c r="R156" s="68">
        <v>0</v>
      </c>
      <c r="S156" s="89">
        <f t="shared" si="20"/>
        <v>0</v>
      </c>
    </row>
    <row r="157" spans="1:19" s="12" customFormat="1" outlineLevel="1" x14ac:dyDescent="0.3">
      <c r="A157" s="39"/>
      <c r="B157" s="47" t="s">
        <v>227</v>
      </c>
      <c r="C157" s="47" t="s">
        <v>228</v>
      </c>
      <c r="D157" s="27" t="s">
        <v>51</v>
      </c>
      <c r="E157" s="27" t="s">
        <v>51</v>
      </c>
      <c r="F157" s="27">
        <v>52.938000000000002</v>
      </c>
      <c r="G157" s="27">
        <v>52.938000000000002</v>
      </c>
      <c r="H157" s="27">
        <v>52.938000000000002</v>
      </c>
      <c r="I157" s="27">
        <v>52.938000000000002</v>
      </c>
      <c r="J157" s="27">
        <v>52.938000000000002</v>
      </c>
      <c r="K157" s="27">
        <v>52.938000000000002</v>
      </c>
      <c r="L157" s="27">
        <v>52.938000000000002</v>
      </c>
      <c r="M157" s="27">
        <v>52.938000000000002</v>
      </c>
      <c r="N157" s="27">
        <v>52.938000000000002</v>
      </c>
      <c r="O157" s="27">
        <v>52.938000000000002</v>
      </c>
      <c r="P157" s="41"/>
      <c r="Q157" s="27">
        <f t="shared" si="19"/>
        <v>529.38</v>
      </c>
      <c r="R157" s="68">
        <v>529.38</v>
      </c>
      <c r="S157" s="89">
        <f t="shared" si="20"/>
        <v>0</v>
      </c>
    </row>
    <row r="158" spans="1:19" s="12" customFormat="1" outlineLevel="1" x14ac:dyDescent="0.3">
      <c r="A158" s="39"/>
      <c r="B158" s="47" t="s">
        <v>229</v>
      </c>
      <c r="C158" s="47" t="s">
        <v>230</v>
      </c>
      <c r="D158" s="27" t="s">
        <v>51</v>
      </c>
      <c r="E158" s="27" t="s">
        <v>51</v>
      </c>
      <c r="F158" s="27">
        <v>2621.4</v>
      </c>
      <c r="G158" s="27">
        <v>2621.4</v>
      </c>
      <c r="H158" s="27">
        <v>2621.4</v>
      </c>
      <c r="I158" s="27">
        <v>2621.4</v>
      </c>
      <c r="J158" s="27">
        <v>2621.4</v>
      </c>
      <c r="K158" s="27">
        <v>2621.4</v>
      </c>
      <c r="L158" s="27">
        <v>2621.4</v>
      </c>
      <c r="M158" s="27">
        <v>2621.4</v>
      </c>
      <c r="N158" s="27">
        <v>2621.4</v>
      </c>
      <c r="O158" s="27">
        <v>2621.4</v>
      </c>
      <c r="P158" s="41"/>
      <c r="Q158" s="27">
        <f t="shared" si="19"/>
        <v>26214.000000000004</v>
      </c>
      <c r="R158" s="68">
        <v>26214.000000000004</v>
      </c>
      <c r="S158" s="89">
        <f t="shared" si="20"/>
        <v>0</v>
      </c>
    </row>
    <row r="159" spans="1:19" s="12" customFormat="1" outlineLevel="1" x14ac:dyDescent="0.3">
      <c r="A159" s="39"/>
      <c r="B159" s="47" t="s">
        <v>231</v>
      </c>
      <c r="C159" s="47" t="s">
        <v>232</v>
      </c>
      <c r="D159" s="27" t="s">
        <v>51</v>
      </c>
      <c r="E159" s="27" t="s">
        <v>51</v>
      </c>
      <c r="F159" s="27" t="s">
        <v>51</v>
      </c>
      <c r="G159" s="27" t="s">
        <v>51</v>
      </c>
      <c r="H159" s="27" t="s">
        <v>51</v>
      </c>
      <c r="I159" s="27" t="s">
        <v>51</v>
      </c>
      <c r="J159" s="27" t="s">
        <v>51</v>
      </c>
      <c r="K159" s="27" t="s">
        <v>51</v>
      </c>
      <c r="L159" s="27" t="s">
        <v>51</v>
      </c>
      <c r="M159" s="27" t="s">
        <v>51</v>
      </c>
      <c r="N159" s="27" t="s">
        <v>51</v>
      </c>
      <c r="O159" s="27" t="s">
        <v>51</v>
      </c>
      <c r="P159" s="41"/>
      <c r="Q159" s="27">
        <f t="shared" si="19"/>
        <v>0</v>
      </c>
      <c r="R159" s="68">
        <v>0</v>
      </c>
      <c r="S159" s="89">
        <f t="shared" si="20"/>
        <v>0</v>
      </c>
    </row>
    <row r="160" spans="1:19" s="12" customFormat="1" outlineLevel="1" x14ac:dyDescent="0.3">
      <c r="A160" s="39"/>
      <c r="B160" s="47"/>
      <c r="C160" s="4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41"/>
      <c r="Q160" s="27">
        <f t="shared" si="19"/>
        <v>0</v>
      </c>
      <c r="R160" s="68">
        <v>0</v>
      </c>
      <c r="S160" s="89">
        <f t="shared" si="20"/>
        <v>0</v>
      </c>
    </row>
    <row r="161" spans="1:19" s="12" customFormat="1" x14ac:dyDescent="0.3">
      <c r="A161" s="39"/>
      <c r="B161" s="47"/>
      <c r="C161" s="47"/>
      <c r="D161" s="27" t="s">
        <v>51</v>
      </c>
      <c r="E161" s="27" t="s">
        <v>51</v>
      </c>
      <c r="F161" s="27" t="s">
        <v>51</v>
      </c>
      <c r="G161" s="27" t="s">
        <v>51</v>
      </c>
      <c r="H161" s="27" t="s">
        <v>51</v>
      </c>
      <c r="I161" s="27" t="s">
        <v>51</v>
      </c>
      <c r="J161" s="27" t="s">
        <v>51</v>
      </c>
      <c r="K161" s="27" t="s">
        <v>51</v>
      </c>
      <c r="L161" s="27" t="s">
        <v>51</v>
      </c>
      <c r="M161" s="27" t="s">
        <v>51</v>
      </c>
      <c r="N161" s="27" t="s">
        <v>51</v>
      </c>
      <c r="O161" s="27" t="s">
        <v>51</v>
      </c>
      <c r="P161" s="41"/>
      <c r="Q161" s="27">
        <f t="shared" si="19"/>
        <v>0</v>
      </c>
      <c r="R161" s="68">
        <v>0</v>
      </c>
      <c r="S161" s="89">
        <f t="shared" si="20"/>
        <v>0</v>
      </c>
    </row>
    <row r="162" spans="1:19" s="12" customFormat="1" x14ac:dyDescent="0.3">
      <c r="A162" s="39"/>
      <c r="B162" s="48" t="s">
        <v>37</v>
      </c>
      <c r="C162" s="31" t="s">
        <v>29</v>
      </c>
      <c r="D162" s="32">
        <f>IF(SUM(D127:D161)&gt;0,SUM(D127:D161),"")</f>
        <v>84477.314095969996</v>
      </c>
      <c r="E162" s="32">
        <f t="shared" ref="E162:O162" si="21">IF(SUM(E127:E161)&gt;0,SUM(E127:E161),"")</f>
        <v>84477.314095969996</v>
      </c>
      <c r="F162" s="32">
        <f t="shared" si="21"/>
        <v>145895.26609596994</v>
      </c>
      <c r="G162" s="32">
        <f t="shared" si="21"/>
        <v>115670.01409597001</v>
      </c>
      <c r="H162" s="32">
        <f t="shared" si="21"/>
        <v>121790.01409597001</v>
      </c>
      <c r="I162" s="32">
        <f t="shared" si="21"/>
        <v>115670.01409597001</v>
      </c>
      <c r="J162" s="32">
        <f t="shared" si="21"/>
        <v>115670.01409597001</v>
      </c>
      <c r="K162" s="32">
        <f t="shared" si="21"/>
        <v>115670.01409597001</v>
      </c>
      <c r="L162" s="32">
        <f t="shared" si="21"/>
        <v>116669.51249596999</v>
      </c>
      <c r="M162" s="32">
        <f t="shared" si="21"/>
        <v>116669.51249596999</v>
      </c>
      <c r="N162" s="32">
        <f t="shared" si="21"/>
        <v>107676.88649597</v>
      </c>
      <c r="O162" s="32">
        <f t="shared" si="21"/>
        <v>102577.93463012</v>
      </c>
      <c r="P162" s="4"/>
      <c r="Q162" s="27">
        <f t="shared" si="19"/>
        <v>1342913.8108857898</v>
      </c>
      <c r="R162" s="64"/>
      <c r="S162" s="89"/>
    </row>
    <row r="163" spans="1:19" s="12" customFormat="1" x14ac:dyDescent="0.3">
      <c r="A163" s="39"/>
      <c r="B163" s="49"/>
      <c r="C163" s="3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64"/>
      <c r="S163" s="89"/>
    </row>
    <row r="164" spans="1:19" s="12" customFormat="1" x14ac:dyDescent="0.3">
      <c r="B164" s="31" t="s">
        <v>38</v>
      </c>
      <c r="C164" s="3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64"/>
      <c r="S164" s="89"/>
    </row>
    <row r="165" spans="1:19" s="12" customFormat="1" x14ac:dyDescent="0.3">
      <c r="A165" s="39"/>
      <c r="B165" s="47" t="s">
        <v>233</v>
      </c>
      <c r="C165" s="47" t="s">
        <v>234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41"/>
      <c r="Q165" s="27">
        <f>SUM(D165:P165)</f>
        <v>0</v>
      </c>
      <c r="R165" s="68">
        <v>0</v>
      </c>
      <c r="S165" s="89">
        <f t="shared" si="20"/>
        <v>0</v>
      </c>
    </row>
    <row r="166" spans="1:19" s="12" customFormat="1" x14ac:dyDescent="0.3">
      <c r="A166" s="39"/>
      <c r="B166" s="47" t="s">
        <v>39</v>
      </c>
      <c r="C166" s="47" t="s">
        <v>235</v>
      </c>
      <c r="D166" s="27">
        <f>58643/12</f>
        <v>4886.916666666667</v>
      </c>
      <c r="E166" s="27">
        <f t="shared" ref="E166:O166" si="22">58643/12</f>
        <v>4886.916666666667</v>
      </c>
      <c r="F166" s="27">
        <f t="shared" si="22"/>
        <v>4886.916666666667</v>
      </c>
      <c r="G166" s="27">
        <f t="shared" si="22"/>
        <v>4886.916666666667</v>
      </c>
      <c r="H166" s="27">
        <f t="shared" si="22"/>
        <v>4886.916666666667</v>
      </c>
      <c r="I166" s="27">
        <f t="shared" si="22"/>
        <v>4886.916666666667</v>
      </c>
      <c r="J166" s="27">
        <f t="shared" si="22"/>
        <v>4886.916666666667</v>
      </c>
      <c r="K166" s="27">
        <f t="shared" si="22"/>
        <v>4886.916666666667</v>
      </c>
      <c r="L166" s="27">
        <f t="shared" si="22"/>
        <v>4886.916666666667</v>
      </c>
      <c r="M166" s="27">
        <f t="shared" si="22"/>
        <v>4886.916666666667</v>
      </c>
      <c r="N166" s="27">
        <f t="shared" si="22"/>
        <v>4886.916666666667</v>
      </c>
      <c r="O166" s="27">
        <f t="shared" si="22"/>
        <v>4886.916666666667</v>
      </c>
      <c r="P166" s="41"/>
      <c r="Q166" s="27">
        <f>SUM(D166:P166)</f>
        <v>58642.999999999993</v>
      </c>
      <c r="R166" s="68">
        <v>58642.999999999993</v>
      </c>
      <c r="S166" s="89">
        <f t="shared" si="20"/>
        <v>0</v>
      </c>
    </row>
    <row r="167" spans="1:19" s="12" customFormat="1" x14ac:dyDescent="0.3">
      <c r="A167" s="39"/>
      <c r="B167" s="48" t="s">
        <v>39</v>
      </c>
      <c r="C167" s="31" t="s">
        <v>29</v>
      </c>
      <c r="D167" s="32">
        <f>SUM(D165:D166)</f>
        <v>4886.916666666667</v>
      </c>
      <c r="E167" s="32">
        <f t="shared" ref="E167:P167" si="23">SUM(E165:E166)</f>
        <v>4886.916666666667</v>
      </c>
      <c r="F167" s="32">
        <f t="shared" si="23"/>
        <v>4886.916666666667</v>
      </c>
      <c r="G167" s="32">
        <f t="shared" si="23"/>
        <v>4886.916666666667</v>
      </c>
      <c r="H167" s="32">
        <f t="shared" si="23"/>
        <v>4886.916666666667</v>
      </c>
      <c r="I167" s="32">
        <f t="shared" si="23"/>
        <v>4886.916666666667</v>
      </c>
      <c r="J167" s="32">
        <f t="shared" si="23"/>
        <v>4886.916666666667</v>
      </c>
      <c r="K167" s="32">
        <f t="shared" si="23"/>
        <v>4886.916666666667</v>
      </c>
      <c r="L167" s="32">
        <f t="shared" si="23"/>
        <v>4886.916666666667</v>
      </c>
      <c r="M167" s="32">
        <f t="shared" si="23"/>
        <v>4886.916666666667</v>
      </c>
      <c r="N167" s="32">
        <f t="shared" si="23"/>
        <v>4886.916666666667</v>
      </c>
      <c r="O167" s="32">
        <f t="shared" si="23"/>
        <v>4886.916666666667</v>
      </c>
      <c r="P167" s="32">
        <f t="shared" si="23"/>
        <v>0</v>
      </c>
      <c r="Q167" s="27">
        <f>SUM(D167:P167)</f>
        <v>58642.999999999993</v>
      </c>
      <c r="R167" s="64"/>
      <c r="S167" s="89"/>
    </row>
    <row r="168" spans="1:19" s="12" customFormat="1" x14ac:dyDescent="0.3">
      <c r="A168" s="39"/>
      <c r="B168" s="49"/>
      <c r="C168" s="37"/>
      <c r="D168" s="4"/>
      <c r="E168" s="50"/>
      <c r="F168" s="5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64"/>
      <c r="S168" s="89"/>
    </row>
    <row r="169" spans="1:19" s="12" customFormat="1" x14ac:dyDescent="0.3">
      <c r="B169" s="31" t="s">
        <v>40</v>
      </c>
      <c r="C169" s="37"/>
      <c r="D169" s="4"/>
      <c r="E169" s="50"/>
      <c r="F169" s="5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64"/>
      <c r="S169" s="89"/>
    </row>
    <row r="170" spans="1:19" s="12" customFormat="1" x14ac:dyDescent="0.3">
      <c r="A170" s="39"/>
      <c r="B170" s="47" t="s">
        <v>41</v>
      </c>
      <c r="C170" s="47" t="s">
        <v>236</v>
      </c>
      <c r="D170" s="27" t="s">
        <v>51</v>
      </c>
      <c r="E170" s="27" t="s">
        <v>51</v>
      </c>
      <c r="F170" s="27" t="s">
        <v>51</v>
      </c>
      <c r="G170" s="27" t="s">
        <v>51</v>
      </c>
      <c r="H170" s="27" t="s">
        <v>51</v>
      </c>
      <c r="I170" s="27" t="s">
        <v>51</v>
      </c>
      <c r="J170" s="27" t="s">
        <v>51</v>
      </c>
      <c r="K170" s="27" t="s">
        <v>51</v>
      </c>
      <c r="L170" s="27" t="s">
        <v>51</v>
      </c>
      <c r="M170" s="27" t="s">
        <v>51</v>
      </c>
      <c r="N170" s="27" t="s">
        <v>51</v>
      </c>
      <c r="O170" s="27" t="s">
        <v>51</v>
      </c>
      <c r="P170" s="41"/>
      <c r="Q170" s="41"/>
      <c r="R170" s="68"/>
      <c r="S170" s="89">
        <f t="shared" si="20"/>
        <v>0</v>
      </c>
    </row>
    <row r="171" spans="1:19" s="12" customFormat="1" x14ac:dyDescent="0.3">
      <c r="A171" s="39"/>
      <c r="B171" s="47" t="s">
        <v>237</v>
      </c>
      <c r="C171" s="47" t="s">
        <v>238</v>
      </c>
      <c r="D171" s="27" t="s">
        <v>51</v>
      </c>
      <c r="E171" s="27" t="s">
        <v>51</v>
      </c>
      <c r="F171" s="27" t="s">
        <v>51</v>
      </c>
      <c r="G171" s="27" t="s">
        <v>51</v>
      </c>
      <c r="H171" s="27" t="s">
        <v>51</v>
      </c>
      <c r="I171" s="27" t="s">
        <v>51</v>
      </c>
      <c r="J171" s="27" t="s">
        <v>51</v>
      </c>
      <c r="K171" s="27" t="s">
        <v>51</v>
      </c>
      <c r="L171" s="27" t="s">
        <v>51</v>
      </c>
      <c r="M171" s="27" t="s">
        <v>51</v>
      </c>
      <c r="N171" s="27" t="s">
        <v>51</v>
      </c>
      <c r="O171" s="27" t="s">
        <v>51</v>
      </c>
      <c r="P171" s="41"/>
      <c r="Q171" s="41"/>
      <c r="R171" s="68"/>
      <c r="S171" s="89">
        <f t="shared" si="20"/>
        <v>0</v>
      </c>
    </row>
    <row r="172" spans="1:19" s="12" customFormat="1" x14ac:dyDescent="0.3">
      <c r="A172" s="39"/>
      <c r="B172" s="47" t="s">
        <v>239</v>
      </c>
      <c r="C172" s="47" t="s">
        <v>240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41"/>
      <c r="Q172" s="41"/>
      <c r="R172" s="68"/>
      <c r="S172" s="89">
        <f t="shared" si="20"/>
        <v>0</v>
      </c>
    </row>
    <row r="173" spans="1:19" s="12" customFormat="1" x14ac:dyDescent="0.3">
      <c r="A173" s="39"/>
      <c r="B173" s="48" t="s">
        <v>41</v>
      </c>
      <c r="C173" s="31" t="s">
        <v>42</v>
      </c>
      <c r="D173" s="34" t="str">
        <f t="shared" ref="D173:O173" si="24">IF(SUM(D169:D172)&gt;0,SUM(D169:D172),"")</f>
        <v/>
      </c>
      <c r="E173" s="34" t="str">
        <f t="shared" si="24"/>
        <v/>
      </c>
      <c r="F173" s="34" t="str">
        <f t="shared" si="24"/>
        <v/>
      </c>
      <c r="G173" s="34" t="str">
        <f t="shared" si="24"/>
        <v/>
      </c>
      <c r="H173" s="34" t="str">
        <f t="shared" si="24"/>
        <v/>
      </c>
      <c r="I173" s="34" t="str">
        <f t="shared" si="24"/>
        <v/>
      </c>
      <c r="J173" s="34" t="str">
        <f t="shared" si="24"/>
        <v/>
      </c>
      <c r="K173" s="34" t="str">
        <f t="shared" si="24"/>
        <v/>
      </c>
      <c r="L173" s="34" t="str">
        <f t="shared" si="24"/>
        <v/>
      </c>
      <c r="M173" s="34" t="str">
        <f t="shared" si="24"/>
        <v/>
      </c>
      <c r="N173" s="34" t="str">
        <f t="shared" si="24"/>
        <v/>
      </c>
      <c r="O173" s="34" t="str">
        <f t="shared" si="24"/>
        <v/>
      </c>
      <c r="P173" s="51"/>
      <c r="Q173" s="51"/>
      <c r="R173" s="77"/>
      <c r="S173" s="89">
        <f t="shared" si="20"/>
        <v>0</v>
      </c>
    </row>
    <row r="174" spans="1:19" s="12" customFormat="1" x14ac:dyDescent="0.3">
      <c r="A174" s="92" t="s">
        <v>43</v>
      </c>
      <c r="B174" s="93"/>
      <c r="C174" s="94"/>
      <c r="D174" s="95">
        <f t="shared" ref="D174:O174" si="25">IF(SUM(D173,D167,D162,D125,D104,D92,D79)&gt;0,SUM(D173,D167,D162,D125,D104,D92,D79),"")</f>
        <v>187211.04706609866</v>
      </c>
      <c r="E174" s="95">
        <f t="shared" si="25"/>
        <v>281784.34150763671</v>
      </c>
      <c r="F174" s="95">
        <f t="shared" si="25"/>
        <v>406724.12131263665</v>
      </c>
      <c r="G174" s="95">
        <f t="shared" si="25"/>
        <v>376498.86931263667</v>
      </c>
      <c r="H174" s="95">
        <f t="shared" si="25"/>
        <v>382618.86931263667</v>
      </c>
      <c r="I174" s="95">
        <f t="shared" si="25"/>
        <v>376498.86931263667</v>
      </c>
      <c r="J174" s="95">
        <f t="shared" si="25"/>
        <v>376498.86931263667</v>
      </c>
      <c r="K174" s="95">
        <f t="shared" si="25"/>
        <v>376498.86931263667</v>
      </c>
      <c r="L174" s="95">
        <f t="shared" si="25"/>
        <v>377748.32656263665</v>
      </c>
      <c r="M174" s="95">
        <f t="shared" si="25"/>
        <v>377748.32656263665</v>
      </c>
      <c r="N174" s="95">
        <f t="shared" si="25"/>
        <v>366970.70056263672</v>
      </c>
      <c r="O174" s="95">
        <f t="shared" si="25"/>
        <v>340045.07489178667</v>
      </c>
      <c r="P174" s="96"/>
      <c r="Q174" s="99">
        <f>SUM(D174:P174)</f>
        <v>4226846.2850292521</v>
      </c>
      <c r="R174" s="97"/>
      <c r="S174" s="98"/>
    </row>
    <row r="175" spans="1:19" s="12" customFormat="1" x14ac:dyDescent="0.3">
      <c r="A175" s="31"/>
      <c r="B175" s="49"/>
      <c r="C175" s="37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4"/>
      <c r="Q175" s="4"/>
      <c r="R175" s="64"/>
      <c r="S175" s="88"/>
    </row>
    <row r="176" spans="1:19" s="12" customFormat="1" x14ac:dyDescent="0.3">
      <c r="A176" s="39"/>
      <c r="B176" s="31" t="s">
        <v>44</v>
      </c>
      <c r="C176" s="37"/>
      <c r="D176" s="4"/>
      <c r="E176" s="50"/>
      <c r="F176" s="5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64"/>
      <c r="S176" s="88"/>
    </row>
    <row r="177" spans="1:19" s="12" customFormat="1" x14ac:dyDescent="0.3">
      <c r="A177" s="39"/>
      <c r="B177" s="53"/>
      <c r="C177" s="53" t="s">
        <v>241</v>
      </c>
      <c r="D177" s="27">
        <f>SUM('Cash Flow $s 22-23'!O194)</f>
        <v>1655226.2649355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54"/>
      <c r="Q177" s="54"/>
      <c r="R177" s="68"/>
      <c r="S177" s="88"/>
    </row>
    <row r="178" spans="1:19" s="12" customFormat="1" x14ac:dyDescent="0.3">
      <c r="A178" s="39"/>
      <c r="B178" s="53"/>
      <c r="C178" s="53" t="s">
        <v>242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55">
        <f>P67</f>
        <v>0</v>
      </c>
      <c r="Q178" s="55">
        <f>Q67</f>
        <v>4310260.24</v>
      </c>
      <c r="R178" s="68">
        <f>R67</f>
        <v>0</v>
      </c>
      <c r="S178" s="88"/>
    </row>
    <row r="179" spans="1:19" s="12" customFormat="1" x14ac:dyDescent="0.3">
      <c r="A179" s="39"/>
      <c r="B179" s="53"/>
      <c r="C179" s="53" t="s">
        <v>244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55"/>
      <c r="Q179" s="55"/>
      <c r="R179" s="68"/>
      <c r="S179" s="88"/>
    </row>
    <row r="180" spans="1:19" s="12" customFormat="1" x14ac:dyDescent="0.3">
      <c r="A180" s="39"/>
      <c r="B180" s="53"/>
      <c r="C180" s="53" t="s">
        <v>243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54"/>
      <c r="Q180" s="54"/>
      <c r="R180" s="68"/>
      <c r="S180" s="88"/>
    </row>
    <row r="181" spans="1:19" s="12" customFormat="1" x14ac:dyDescent="0.3">
      <c r="A181" s="39"/>
      <c r="B181" s="53"/>
      <c r="C181" s="53" t="s">
        <v>245</v>
      </c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54"/>
      <c r="Q181" s="54"/>
      <c r="R181" s="68"/>
      <c r="S181" s="88"/>
    </row>
    <row r="182" spans="1:19" s="12" customFormat="1" x14ac:dyDescent="0.3">
      <c r="A182" s="39"/>
      <c r="B182" s="53"/>
      <c r="C182" s="53" t="s">
        <v>246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54"/>
      <c r="Q182" s="54"/>
      <c r="R182" s="68"/>
      <c r="S182" s="88"/>
    </row>
    <row r="183" spans="1:19" s="12" customFormat="1" x14ac:dyDescent="0.3">
      <c r="A183" s="39"/>
      <c r="B183" s="53"/>
      <c r="C183" s="53" t="s">
        <v>247</v>
      </c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54"/>
      <c r="Q183" s="54"/>
      <c r="R183" s="68"/>
      <c r="S183" s="88"/>
    </row>
    <row r="184" spans="1:19" s="12" customFormat="1" x14ac:dyDescent="0.3">
      <c r="A184" s="39"/>
      <c r="B184" s="53"/>
      <c r="C184" s="53" t="s">
        <v>248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54"/>
      <c r="Q184" s="54"/>
      <c r="R184" s="68"/>
      <c r="S184" s="88"/>
    </row>
    <row r="185" spans="1:19" s="12" customFormat="1" x14ac:dyDescent="0.3">
      <c r="A185" s="39"/>
      <c r="B185" s="53"/>
      <c r="C185" s="53" t="s">
        <v>249</v>
      </c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54"/>
      <c r="Q185" s="54"/>
      <c r="R185" s="68"/>
      <c r="S185" s="88"/>
    </row>
    <row r="186" spans="1:19" s="12" customFormat="1" x14ac:dyDescent="0.3">
      <c r="A186" s="39"/>
      <c r="B186" s="53"/>
      <c r="C186" s="53" t="s">
        <v>250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54"/>
      <c r="Q186" s="54"/>
      <c r="R186" s="68"/>
      <c r="S186" s="88"/>
    </row>
    <row r="187" spans="1:19" s="12" customFormat="1" x14ac:dyDescent="0.3">
      <c r="A187" s="39"/>
      <c r="B187" s="49"/>
      <c r="C187" s="31" t="s">
        <v>42</v>
      </c>
      <c r="D187" s="29">
        <f>SUM(D177:D186)</f>
        <v>1655226.2649355</v>
      </c>
      <c r="E187" s="29">
        <f t="shared" ref="E187:P187" si="26">SUM(E177:E186)</f>
        <v>0</v>
      </c>
      <c r="F187" s="29">
        <f t="shared" si="26"/>
        <v>0</v>
      </c>
      <c r="G187" s="29">
        <f t="shared" si="26"/>
        <v>0</v>
      </c>
      <c r="H187" s="29">
        <f t="shared" si="26"/>
        <v>0</v>
      </c>
      <c r="I187" s="29">
        <f t="shared" si="26"/>
        <v>0</v>
      </c>
      <c r="J187" s="29">
        <f t="shared" si="26"/>
        <v>0</v>
      </c>
      <c r="K187" s="29">
        <f t="shared" si="26"/>
        <v>0</v>
      </c>
      <c r="L187" s="29">
        <f t="shared" si="26"/>
        <v>0</v>
      </c>
      <c r="M187" s="29">
        <f t="shared" si="26"/>
        <v>0</v>
      </c>
      <c r="N187" s="29">
        <f t="shared" si="26"/>
        <v>0</v>
      </c>
      <c r="O187" s="29">
        <f t="shared" si="26"/>
        <v>0</v>
      </c>
      <c r="P187" s="29">
        <f t="shared" si="26"/>
        <v>0</v>
      </c>
      <c r="Q187" s="4"/>
      <c r="R187" s="64"/>
      <c r="S187" s="88"/>
    </row>
    <row r="188" spans="1:19" s="2" customFormat="1" ht="16.2" thickBot="1" x14ac:dyDescent="0.35">
      <c r="A188" s="39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64"/>
      <c r="S188" s="91"/>
    </row>
    <row r="189" spans="1:19" s="2" customFormat="1" ht="16.2" thickBot="1" x14ac:dyDescent="0.35">
      <c r="A189" s="56" t="s">
        <v>45</v>
      </c>
      <c r="B189" s="57"/>
      <c r="C189" s="58"/>
      <c r="D189" s="59">
        <f t="shared" ref="D189:R189" si="27">D67-D174</f>
        <v>-105765.99706609866</v>
      </c>
      <c r="E189" s="60">
        <f t="shared" si="27"/>
        <v>-158204.8915076367</v>
      </c>
      <c r="F189" s="60">
        <f t="shared" si="27"/>
        <v>100518.81868736335</v>
      </c>
      <c r="G189" s="60">
        <f t="shared" si="27"/>
        <v>-138509.27931263665</v>
      </c>
      <c r="H189" s="60">
        <f t="shared" si="27"/>
        <v>-121964.55531263666</v>
      </c>
      <c r="I189" s="60">
        <f t="shared" si="27"/>
        <v>-17547.805312636658</v>
      </c>
      <c r="J189" s="60">
        <f t="shared" si="27"/>
        <v>229052.29468736344</v>
      </c>
      <c r="K189" s="60">
        <f t="shared" si="27"/>
        <v>-124420.55531263666</v>
      </c>
      <c r="L189" s="60">
        <f t="shared" si="27"/>
        <v>22281.137437363388</v>
      </c>
      <c r="M189" s="60">
        <f t="shared" si="27"/>
        <v>244635.68743736332</v>
      </c>
      <c r="N189" s="60">
        <f t="shared" si="27"/>
        <v>-122970.78656263673</v>
      </c>
      <c r="O189" s="60">
        <f t="shared" si="27"/>
        <v>276309.88710821338</v>
      </c>
      <c r="P189" s="60">
        <f t="shared" si="27"/>
        <v>0</v>
      </c>
      <c r="Q189" s="79">
        <f t="shared" si="27"/>
        <v>83413.954970748164</v>
      </c>
      <c r="R189" s="78">
        <f t="shared" si="27"/>
        <v>0</v>
      </c>
      <c r="S189" s="91"/>
    </row>
    <row r="190" spans="1:19" s="2" customFormat="1" ht="16.2" thickBot="1" x14ac:dyDescent="0.35">
      <c r="A190" s="39"/>
      <c r="C190" s="3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4"/>
      <c r="Q190" s="4"/>
      <c r="R190" s="64"/>
      <c r="S190" s="91"/>
    </row>
    <row r="191" spans="1:19" s="2" customFormat="1" ht="16.2" thickBot="1" x14ac:dyDescent="0.35">
      <c r="A191" s="56" t="s">
        <v>46</v>
      </c>
      <c r="B191" s="57"/>
      <c r="C191" s="58"/>
      <c r="D191" s="60">
        <f>D187+D189</f>
        <v>1549460.2678694013</v>
      </c>
      <c r="E191" s="60">
        <f t="shared" ref="E191:O191" si="28">E187+E189</f>
        <v>-158204.8915076367</v>
      </c>
      <c r="F191" s="60">
        <f t="shared" si="28"/>
        <v>100518.81868736335</v>
      </c>
      <c r="G191" s="60">
        <f t="shared" si="28"/>
        <v>-138509.27931263665</v>
      </c>
      <c r="H191" s="60">
        <f t="shared" si="28"/>
        <v>-121964.55531263666</v>
      </c>
      <c r="I191" s="60">
        <f t="shared" si="28"/>
        <v>-17547.805312636658</v>
      </c>
      <c r="J191" s="60">
        <f t="shared" si="28"/>
        <v>229052.29468736344</v>
      </c>
      <c r="K191" s="60">
        <f t="shared" si="28"/>
        <v>-124420.55531263666</v>
      </c>
      <c r="L191" s="60">
        <f t="shared" si="28"/>
        <v>22281.137437363388</v>
      </c>
      <c r="M191" s="60">
        <f t="shared" si="28"/>
        <v>244635.68743736332</v>
      </c>
      <c r="N191" s="60">
        <f t="shared" si="28"/>
        <v>-122970.78656263673</v>
      </c>
      <c r="O191" s="61">
        <f t="shared" si="28"/>
        <v>276309.88710821338</v>
      </c>
      <c r="P191" s="4"/>
      <c r="Q191" s="4"/>
      <c r="R191" s="64"/>
      <c r="S191" s="91"/>
    </row>
    <row r="192" spans="1:19" s="2" customFormat="1" ht="16.2" thickBot="1" x14ac:dyDescent="0.35">
      <c r="A192" s="39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64"/>
      <c r="S192" s="91"/>
    </row>
    <row r="193" spans="1:19" s="2" customFormat="1" ht="16.2" thickBot="1" x14ac:dyDescent="0.35">
      <c r="A193" s="56" t="s">
        <v>47</v>
      </c>
      <c r="B193" s="57"/>
      <c r="C193" s="58"/>
      <c r="D193" s="60">
        <f>D191</f>
        <v>1549460.2678694013</v>
      </c>
      <c r="E193" s="60">
        <f>D193+E191</f>
        <v>1391255.3763617645</v>
      </c>
      <c r="F193" s="60">
        <f t="shared" ref="F193:O193" si="29">E193+F191</f>
        <v>1491774.1950491278</v>
      </c>
      <c r="G193" s="60">
        <f t="shared" si="29"/>
        <v>1353264.9157364911</v>
      </c>
      <c r="H193" s="60">
        <f t="shared" si="29"/>
        <v>1231300.3604238546</v>
      </c>
      <c r="I193" s="60">
        <f t="shared" si="29"/>
        <v>1213752.5551112178</v>
      </c>
      <c r="J193" s="60">
        <f t="shared" si="29"/>
        <v>1442804.8497985811</v>
      </c>
      <c r="K193" s="60">
        <f t="shared" si="29"/>
        <v>1318384.2944859443</v>
      </c>
      <c r="L193" s="60">
        <f t="shared" si="29"/>
        <v>1340665.4319233077</v>
      </c>
      <c r="M193" s="60">
        <f t="shared" si="29"/>
        <v>1585301.1193606709</v>
      </c>
      <c r="N193" s="60">
        <f t="shared" si="29"/>
        <v>1462330.3327980342</v>
      </c>
      <c r="O193" s="61">
        <f t="shared" si="29"/>
        <v>1738640.2199062477</v>
      </c>
      <c r="P193" s="4"/>
      <c r="Q193" s="4"/>
      <c r="R193" s="64"/>
      <c r="S193" s="91"/>
    </row>
    <row r="194" spans="1:19" s="2" customFormat="1" x14ac:dyDescent="0.3">
      <c r="A194" s="39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64"/>
      <c r="S194" s="91"/>
    </row>
    <row r="195" spans="1:19" s="2" customFormat="1" x14ac:dyDescent="0.3">
      <c r="A195" s="39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64"/>
      <c r="S195" s="91"/>
    </row>
    <row r="196" spans="1:19" s="2" customFormat="1" x14ac:dyDescent="0.3">
      <c r="A196" s="39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4"/>
      <c r="S196" s="91"/>
    </row>
  </sheetData>
  <printOptions horizontalCentered="1" verticalCentered="1"/>
  <pageMargins left="0.25" right="0.25" top="0.5" bottom="0.5" header="0.25" footer="0.25"/>
  <pageSetup paperSize="5" scale="70" fitToWidth="0" fitToHeight="0" orientation="landscape" r:id="rId1"/>
  <headerFooter alignWithMargins="0">
    <oddHeader>&amp;A</oddHeader>
    <oddFooter>Page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4B250B178914AB82927271531B71A" ma:contentTypeVersion="12" ma:contentTypeDescription="Create a new document." ma:contentTypeScope="" ma:versionID="eb04a2423f1244f70fd7f011bbbc5795">
  <xsd:schema xmlns:xsd="http://www.w3.org/2001/XMLSchema" xmlns:xs="http://www.w3.org/2001/XMLSchema" xmlns:p="http://schemas.microsoft.com/office/2006/metadata/properties" xmlns:ns2="3d519abe-6cab-4e7d-a0d4-6aff8cfcd779" xmlns:ns3="9461095c-9215-420a-9a3c-b94b3e0179d8" targetNamespace="http://schemas.microsoft.com/office/2006/metadata/properties" ma:root="true" ma:fieldsID="1b5a23ebd16fdee33a0c964f2c601a2b" ns2:_="" ns3:_="">
    <xsd:import namespace="3d519abe-6cab-4e7d-a0d4-6aff8cfcd779"/>
    <xsd:import namespace="9461095c-9215-420a-9a3c-b94b3e017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19abe-6cab-4e7d-a0d4-6aff8cfcd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1095c-9215-420a-9a3c-b94b3e0179d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B0B585-0755-4E19-B0D8-AD09B08F33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934075-7913-4161-A7EF-E8DDA5CAB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19abe-6cab-4e7d-a0d4-6aff8cfcd779"/>
    <ds:schemaRef ds:uri="9461095c-9215-420a-9a3c-b94b3e017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6746C4-06F6-4A4F-AE2E-89A7631B23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Cash Flow $s 22-23</vt:lpstr>
      <vt:lpstr>Cash Flow $s 23-24</vt:lpstr>
      <vt:lpstr>'Cash Flow $s 22-23'!Accounts</vt:lpstr>
      <vt:lpstr>'Cash Flow $s 23-24'!Accounts</vt:lpstr>
      <vt:lpstr>'Cash Flow $s 22-23'!Print_Area</vt:lpstr>
      <vt:lpstr>'Cash Flow $s 23-24'!Print_Area</vt:lpstr>
      <vt:lpstr>'Cash Flow $s 22-23'!Print_Titles</vt:lpstr>
      <vt:lpstr>'Cash Flow $s 23-24'!Print_Titles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Lefkowitz</dc:creator>
  <cp:lastModifiedBy>Susan Lefkowitz</cp:lastModifiedBy>
  <dcterms:created xsi:type="dcterms:W3CDTF">2022-06-03T16:00:43Z</dcterms:created>
  <dcterms:modified xsi:type="dcterms:W3CDTF">2022-06-08T19:58:17Z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0x0101008284B250B178914AB82927271531B71A</vt:lpwstr>
  </property>
</Properties>
</file>