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mAJPO-WNQsOdDJ_3PC5rCv7NTKsuD8S\The Leadership School\1. Accounting Schedules\FY 24\"/>
    </mc:Choice>
  </mc:AlternateContent>
  <xr:revisionPtr revIDLastSave="0" documentId="13_ncr:1_{06188F72-8A47-4AC4-A47B-4DDC131A8907}" xr6:coauthVersionLast="47" xr6:coauthVersionMax="47" xr10:uidLastSave="{00000000-0000-0000-0000-000000000000}"/>
  <bookViews>
    <workbookView xWindow="20370" yWindow="-120" windowWidth="29040" windowHeight="15840" xr2:uid="{95275C94-DAC9-4CD2-825D-D7D288FFD60F}"/>
  </bookViews>
  <sheets>
    <sheet name="FY24" sheetId="1" r:id="rId1"/>
    <sheet name="FUNDRAISING" sheetId="2" r:id="rId2"/>
  </sheets>
  <externalReferences>
    <externalReference r:id="rId3"/>
  </externalReferences>
  <definedNames>
    <definedName name="SetupBudgetYears">[1]SETUP!$H$19:$J$63</definedName>
    <definedName name="Students">[1]Pop!$H$72:$U$72</definedName>
  </definedNames>
  <calcPr calcId="191029" iterate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4" i="1" l="1"/>
  <c r="L34" i="1"/>
  <c r="N31" i="1" l="1"/>
  <c r="N30" i="1"/>
  <c r="N18" i="1"/>
  <c r="M31" i="1"/>
  <c r="C8" i="2"/>
  <c r="M24" i="1" l="1"/>
  <c r="M29" i="1" l="1"/>
  <c r="M26" i="1"/>
  <c r="M27" i="1"/>
  <c r="M25" i="1"/>
  <c r="M23" i="1"/>
  <c r="M22" i="1"/>
  <c r="M21" i="1"/>
  <c r="M17" i="1"/>
  <c r="M15" i="1"/>
  <c r="M14" i="1"/>
  <c r="M13" i="1"/>
  <c r="M18" i="1" s="1"/>
  <c r="M28" i="1"/>
  <c r="M30" i="1" l="1"/>
</calcChain>
</file>

<file path=xl/sharedStrings.xml><?xml version="1.0" encoding="utf-8"?>
<sst xmlns="http://schemas.openxmlformats.org/spreadsheetml/2006/main" count="56" uniqueCount="55">
  <si>
    <t>Income Statement</t>
  </si>
  <si>
    <t>SY19-20</t>
  </si>
  <si>
    <t>SY20-21</t>
  </si>
  <si>
    <t>SY21-22</t>
  </si>
  <si>
    <t>SY22-23</t>
  </si>
  <si>
    <t>SY23-24</t>
  </si>
  <si>
    <t>Students</t>
  </si>
  <si>
    <t>Employees</t>
  </si>
  <si>
    <t>Instructional</t>
  </si>
  <si>
    <t>Support</t>
  </si>
  <si>
    <t>Admin</t>
  </si>
  <si>
    <t>Total Employees</t>
  </si>
  <si>
    <t>Revenue</t>
  </si>
  <si>
    <t>Local Revenue</t>
  </si>
  <si>
    <t>State Revenue</t>
  </si>
  <si>
    <t>Federal Revenue</t>
  </si>
  <si>
    <t>Private Grants and Donations</t>
  </si>
  <si>
    <t>Earned Fees</t>
  </si>
  <si>
    <t>Total Revenue</t>
  </si>
  <si>
    <t>Operating Expense</t>
  </si>
  <si>
    <t>Salaries</t>
  </si>
  <si>
    <t>Benefits and Taxes</t>
  </si>
  <si>
    <t>Staff-Related Costs</t>
  </si>
  <si>
    <t>Rent</t>
  </si>
  <si>
    <t>Occupancy Service</t>
  </si>
  <si>
    <t>Student Expense, Direct</t>
  </si>
  <si>
    <t>Student Expense, Indirect</t>
  </si>
  <si>
    <t>Office &amp; Business Expense</t>
  </si>
  <si>
    <t>Transportation</t>
  </si>
  <si>
    <t>Total Operating Expense</t>
  </si>
  <si>
    <t>Net Operating Income</t>
  </si>
  <si>
    <t>See fundraising detail</t>
  </si>
  <si>
    <t>ADDT'L EXP TOT support: BELIEVED Contract/Brad White</t>
  </si>
  <si>
    <t>*State Rev less if there is a prior YR; not enough info at this time</t>
  </si>
  <si>
    <t>Rent 23-24 Increase</t>
  </si>
  <si>
    <t>FY23</t>
  </si>
  <si>
    <t>FY25</t>
  </si>
  <si>
    <t>TOTAL</t>
  </si>
  <si>
    <t>Opportunity Trust</t>
  </si>
  <si>
    <t>CSGF</t>
  </si>
  <si>
    <t>New Schools Launch Funding (NSVF)</t>
  </si>
  <si>
    <t>Deaconness Foundation</t>
  </si>
  <si>
    <t>Unidentified</t>
  </si>
  <si>
    <t>FY24 Budget</t>
  </si>
  <si>
    <t>Increase in budgeted REV</t>
  </si>
  <si>
    <t>July Update</t>
  </si>
  <si>
    <t>*Adj to salary will be reflected in Aug financial forecast</t>
  </si>
  <si>
    <t>Increase in budgeted EXP</t>
  </si>
  <si>
    <t>DIFF</t>
  </si>
  <si>
    <t>TLS</t>
  </si>
  <si>
    <t>Notes</t>
  </si>
  <si>
    <t>FY24 BUDGET</t>
  </si>
  <si>
    <t>FY24 Revised</t>
  </si>
  <si>
    <t>FY23 Ending Cash</t>
  </si>
  <si>
    <t>Fund 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</si>
</sst>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7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indexed="9"/>
      <name val="Arial"/>
      <family val="2"/>
    </font>
    <font>
      <b/>
      <u/>
      <sz val="10"/>
      <color theme="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 tint="0.34998626667073579"/>
      <name val="Arial"/>
      <family val="2"/>
    </font>
    <font>
      <b/>
      <sz val="10"/>
      <name val="Arial"/>
      <family val="2"/>
    </font>
    <font>
      <b/>
      <sz val="10"/>
      <color theme="1" tint="0.3499862666707357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/>
    <xf numFmtId="8" fontId="0" fillId="0" borderId="0" xfId="0" applyNumberFormat="1"/>
    <xf numFmtId="8" fontId="2" fillId="0" borderId="3" xfId="0" applyNumberFormat="1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164" fontId="6" fillId="2" borderId="1" xfId="1" applyNumberFormat="1" applyFont="1" applyFill="1" applyBorder="1" applyAlignment="1">
      <alignment vertical="center"/>
    </xf>
    <xf numFmtId="164" fontId="6" fillId="2" borderId="3" xfId="1" applyNumberFormat="1" applyFont="1" applyFill="1" applyBorder="1" applyAlignment="1">
      <alignment vertical="center"/>
    </xf>
    <xf numFmtId="164" fontId="7" fillId="2" borderId="3" xfId="1" applyNumberFormat="1" applyFont="1" applyFill="1" applyBorder="1" applyAlignment="1">
      <alignment horizontal="center" vertical="center"/>
    </xf>
    <xf numFmtId="164" fontId="7" fillId="4" borderId="5" xfId="1" applyNumberFormat="1" applyFont="1" applyFill="1" applyBorder="1" applyAlignment="1">
      <alignment horizontal="center" vertical="center"/>
    </xf>
    <xf numFmtId="164" fontId="7" fillId="5" borderId="3" xfId="1" applyNumberFormat="1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left"/>
    </xf>
    <xf numFmtId="164" fontId="3" fillId="0" borderId="6" xfId="1" applyNumberFormat="1" applyFont="1" applyBorder="1" applyAlignment="1">
      <alignment horizontal="right"/>
    </xf>
    <xf numFmtId="49" fontId="9" fillId="0" borderId="2" xfId="0" applyNumberFormat="1" applyFont="1" applyBorder="1" applyAlignment="1">
      <alignment horizontal="left"/>
    </xf>
    <xf numFmtId="164" fontId="10" fillId="0" borderId="6" xfId="1" applyNumberFormat="1" applyFont="1" applyBorder="1" applyAlignment="1">
      <alignment horizontal="right"/>
    </xf>
    <xf numFmtId="164" fontId="10" fillId="0" borderId="6" xfId="1" applyNumberFormat="1" applyFont="1" applyFill="1" applyBorder="1" applyAlignment="1">
      <alignment horizontal="right"/>
    </xf>
    <xf numFmtId="49" fontId="8" fillId="0" borderId="1" xfId="0" applyNumberFormat="1" applyFont="1" applyBorder="1" applyAlignment="1">
      <alignment horizontal="left"/>
    </xf>
    <xf numFmtId="0" fontId="11" fillId="0" borderId="3" xfId="0" applyFont="1" applyBorder="1"/>
    <xf numFmtId="164" fontId="12" fillId="0" borderId="3" xfId="1" applyNumberFormat="1" applyFont="1" applyFill="1" applyBorder="1" applyAlignment="1">
      <alignment horizontal="right"/>
    </xf>
    <xf numFmtId="164" fontId="12" fillId="0" borderId="5" xfId="1" applyNumberFormat="1" applyFont="1" applyFill="1" applyBorder="1" applyAlignment="1">
      <alignment horizontal="right"/>
    </xf>
    <xf numFmtId="164" fontId="11" fillId="0" borderId="3" xfId="1" applyNumberFormat="1" applyFont="1" applyFill="1" applyBorder="1" applyAlignment="1">
      <alignment horizontal="right"/>
    </xf>
    <xf numFmtId="164" fontId="12" fillId="0" borderId="3" xfId="1" applyNumberFormat="1" applyFont="1" applyBorder="1" applyAlignment="1">
      <alignment horizontal="right"/>
    </xf>
    <xf numFmtId="164" fontId="12" fillId="0" borderId="5" xfId="1" applyNumberFormat="1" applyFont="1" applyBorder="1" applyAlignment="1">
      <alignment horizontal="right"/>
    </xf>
    <xf numFmtId="164" fontId="11" fillId="0" borderId="3" xfId="1" applyNumberFormat="1" applyFont="1" applyBorder="1" applyAlignment="1">
      <alignment horizontal="right"/>
    </xf>
    <xf numFmtId="0" fontId="5" fillId="0" borderId="0" xfId="0" applyFont="1"/>
    <xf numFmtId="164" fontId="5" fillId="0" borderId="3" xfId="0" applyNumberFormat="1" applyFont="1" applyBorder="1"/>
    <xf numFmtId="44" fontId="4" fillId="0" borderId="0" xfId="2" applyFont="1"/>
    <xf numFmtId="0" fontId="2" fillId="6" borderId="0" xfId="0" applyFont="1" applyFill="1" applyAlignment="1">
      <alignment horizontal="center"/>
    </xf>
    <xf numFmtId="0" fontId="5" fillId="0" borderId="3" xfId="0" applyFont="1" applyBorder="1"/>
    <xf numFmtId="44" fontId="5" fillId="0" borderId="3" xfId="2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0" xfId="0" applyFont="1" applyBorder="1"/>
    <xf numFmtId="164" fontId="3" fillId="0" borderId="0" xfId="1" applyNumberFormat="1" applyFont="1" applyBorder="1" applyAlignment="1">
      <alignment horizontal="right"/>
    </xf>
    <xf numFmtId="0" fontId="4" fillId="0" borderId="0" xfId="0" applyFont="1" applyBorder="1"/>
    <xf numFmtId="44" fontId="4" fillId="0" borderId="0" xfId="2" applyFont="1" applyBorder="1"/>
    <xf numFmtId="0" fontId="4" fillId="0" borderId="9" xfId="0" applyFont="1" applyBorder="1"/>
    <xf numFmtId="164" fontId="10" fillId="0" borderId="0" xfId="1" applyNumberFormat="1" applyFont="1" applyBorder="1" applyAlignment="1">
      <alignment horizontal="right"/>
    </xf>
    <xf numFmtId="164" fontId="10" fillId="0" borderId="0" xfId="1" applyNumberFormat="1" applyFont="1" applyFill="1" applyBorder="1" applyAlignment="1">
      <alignment horizontal="right"/>
    </xf>
    <xf numFmtId="43" fontId="3" fillId="0" borderId="0" xfId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164" fontId="4" fillId="0" borderId="0" xfId="0" applyNumberFormat="1" applyFont="1" applyBorder="1"/>
    <xf numFmtId="164" fontId="4" fillId="3" borderId="0" xfId="0" applyNumberFormat="1" applyFont="1" applyFill="1" applyBorder="1"/>
    <xf numFmtId="164" fontId="4" fillId="6" borderId="0" xfId="1" applyNumberFormat="1" applyFont="1" applyFill="1" applyBorder="1"/>
    <xf numFmtId="44" fontId="5" fillId="0" borderId="0" xfId="2" applyFont="1" applyBorder="1" applyAlignment="1">
      <alignment horizontal="left"/>
    </xf>
    <xf numFmtId="164" fontId="4" fillId="6" borderId="0" xfId="0" applyNumberFormat="1" applyFont="1" applyFill="1" applyBorder="1"/>
    <xf numFmtId="43" fontId="4" fillId="0" borderId="0" xfId="0" applyNumberFormat="1" applyFont="1" applyBorder="1"/>
    <xf numFmtId="164" fontId="4" fillId="3" borderId="0" xfId="1" applyNumberFormat="1" applyFont="1" applyFill="1" applyBorder="1"/>
    <xf numFmtId="44" fontId="5" fillId="0" borderId="0" xfId="2" applyFont="1" applyBorder="1"/>
    <xf numFmtId="49" fontId="8" fillId="0" borderId="10" xfId="0" applyNumberFormat="1" applyFont="1" applyBorder="1" applyAlignment="1">
      <alignment horizontal="left"/>
    </xf>
    <xf numFmtId="0" fontId="11" fillId="0" borderId="11" xfId="0" applyFont="1" applyBorder="1"/>
    <xf numFmtId="164" fontId="12" fillId="0" borderId="11" xfId="1" applyNumberFormat="1" applyFont="1" applyBorder="1" applyAlignment="1">
      <alignment horizontal="right"/>
    </xf>
    <xf numFmtId="164" fontId="12" fillId="0" borderId="7" xfId="1" applyNumberFormat="1" applyFont="1" applyBorder="1" applyAlignment="1">
      <alignment horizontal="right"/>
    </xf>
    <xf numFmtId="44" fontId="5" fillId="0" borderId="4" xfId="2" applyFont="1" applyBorder="1"/>
    <xf numFmtId="164" fontId="4" fillId="0" borderId="12" xfId="0" applyNumberFormat="1" applyFont="1" applyBorder="1"/>
    <xf numFmtId="164" fontId="11" fillId="0" borderId="10" xfId="1" applyNumberFormat="1" applyFont="1" applyBorder="1" applyAlignment="1">
      <alignment horizontal="right"/>
    </xf>
    <xf numFmtId="164" fontId="5" fillId="0" borderId="11" xfId="0" applyNumberFormat="1" applyFont="1" applyBorder="1"/>
    <xf numFmtId="9" fontId="0" fillId="0" borderId="0" xfId="3" applyFont="1"/>
    <xf numFmtId="174" fontId="0" fillId="0" borderId="0" xfId="2" applyNumberFormat="1" applyFont="1"/>
    <xf numFmtId="9" fontId="4" fillId="0" borderId="0" xfId="3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mAJPO-WNQsOdDJ_3PC5rCv7NTKsuD8S\The%20Leadership%20School\5.%20Budget\FY%2024\TLS%20-%20FBT24%20MO%20FINAL.1.xlsm" TargetMode="External"/><Relationship Id="rId1" Type="http://schemas.openxmlformats.org/officeDocument/2006/relationships/externalLinkPath" Target="/.shortcut-targets-by-id/1tmAJPO-WNQsOdDJ_3PC5rCv7NTKsuD8S/The%20Leadership%20School/5.%20Budget/FY%2024/TLS%20-%20FBT24%20MO%20FINAL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RROR"/>
      <sheetName val="IS2"/>
      <sheetName val="Dashboard"/>
      <sheetName val="Report"/>
      <sheetName val="FAR"/>
      <sheetName val="DP"/>
      <sheetName val="COMP"/>
      <sheetName val="NCLB,IDEA"/>
      <sheetName val="Pop"/>
      <sheetName val="WADA"/>
      <sheetName val="Rev-Loc"/>
      <sheetName val="Rev-State"/>
      <sheetName val="Rev-Fed"/>
      <sheetName val="STAFF"/>
      <sheetName val="6100"/>
      <sheetName val="6200"/>
      <sheetName val="Fac"/>
      <sheetName val="6300"/>
      <sheetName val="6400"/>
      <sheetName val="6500"/>
      <sheetName val="6600"/>
      <sheetName val="Exp-BS"/>
      <sheetName val="VENDORS"/>
      <sheetName val="Loan1"/>
      <sheetName val="Rent1"/>
      <sheetName val="CapLease1"/>
      <sheetName val="IS1"/>
      <sheetName val="BS1"/>
      <sheetName val="ReportPVT"/>
      <sheetName val="CY1"/>
      <sheetName val="Data"/>
      <sheetName val="DATABS"/>
      <sheetName val="Templates"/>
      <sheetName val="SETUP"/>
      <sheetName val="Charts"/>
      <sheetName val="Accounts"/>
      <sheetName val="Calendarization"/>
      <sheetName val="CompsChart"/>
      <sheetName val="Blacklist"/>
      <sheetName val="Icons"/>
      <sheetName val="Log"/>
      <sheetName val="Tim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72">
          <cell r="H72">
            <v>0</v>
          </cell>
          <cell r="I72">
            <v>0</v>
          </cell>
          <cell r="J72">
            <v>0</v>
          </cell>
          <cell r="K72">
            <v>86</v>
          </cell>
          <cell r="L72">
            <v>144</v>
          </cell>
          <cell r="M72">
            <v>194</v>
          </cell>
          <cell r="N72">
            <v>269</v>
          </cell>
          <cell r="O72">
            <v>328</v>
          </cell>
          <cell r="P72">
            <v>377</v>
          </cell>
          <cell r="Q72">
            <v>426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>
        <row r="19">
          <cell r="H19" t="str">
            <v>SY19-20</v>
          </cell>
          <cell r="I19" t="str">
            <v>Past</v>
          </cell>
        </row>
        <row r="20">
          <cell r="H20" t="str">
            <v>SY20-21</v>
          </cell>
          <cell r="I20" t="str">
            <v>Past</v>
          </cell>
        </row>
        <row r="21">
          <cell r="H21" t="str">
            <v>SY21-22</v>
          </cell>
          <cell r="I21" t="str">
            <v>Past</v>
          </cell>
        </row>
        <row r="22">
          <cell r="H22" t="str">
            <v>SY22-23</v>
          </cell>
          <cell r="I22" t="str">
            <v>Current</v>
          </cell>
        </row>
        <row r="23">
          <cell r="H23" t="str">
            <v>SY23-24</v>
          </cell>
          <cell r="I23" t="str">
            <v>Future</v>
          </cell>
        </row>
        <row r="24">
          <cell r="H24" t="str">
            <v>SY24-25</v>
          </cell>
          <cell r="I24" t="str">
            <v>Future</v>
          </cell>
        </row>
        <row r="25">
          <cell r="H25" t="str">
            <v>SY25-26</v>
          </cell>
          <cell r="I25" t="str">
            <v>Future</v>
          </cell>
        </row>
        <row r="26">
          <cell r="H26" t="str">
            <v>SY26-27</v>
          </cell>
          <cell r="I26" t="str">
            <v>Future</v>
          </cell>
        </row>
        <row r="27">
          <cell r="H27" t="str">
            <v>SY27-28</v>
          </cell>
          <cell r="I27" t="str">
            <v>Future</v>
          </cell>
        </row>
        <row r="28">
          <cell r="H28" t="str">
            <v>SY28-29</v>
          </cell>
          <cell r="I28" t="str">
            <v>Future</v>
          </cell>
        </row>
        <row r="29">
          <cell r="H29" t="str">
            <v>SY29-30</v>
          </cell>
          <cell r="I29" t="str">
            <v>Future</v>
          </cell>
        </row>
        <row r="30">
          <cell r="H30" t="str">
            <v>SY30-31</v>
          </cell>
          <cell r="I30" t="str">
            <v>Future</v>
          </cell>
        </row>
        <row r="31">
          <cell r="H31" t="str">
            <v>SY31-32</v>
          </cell>
          <cell r="I31" t="str">
            <v>Future</v>
          </cell>
        </row>
        <row r="32">
          <cell r="H32" t="str">
            <v>SY32-33</v>
          </cell>
          <cell r="I32" t="str">
            <v>Future</v>
          </cell>
        </row>
        <row r="33">
          <cell r="H33" t="str">
            <v>SY33-34</v>
          </cell>
          <cell r="I33" t="str">
            <v>Future</v>
          </cell>
        </row>
        <row r="34">
          <cell r="H34" t="str">
            <v>SY34-35</v>
          </cell>
          <cell r="I34" t="str">
            <v>Future</v>
          </cell>
        </row>
        <row r="35">
          <cell r="H35" t="str">
            <v>SY35-36</v>
          </cell>
          <cell r="I35" t="str">
            <v>Future</v>
          </cell>
        </row>
        <row r="36">
          <cell r="H36" t="str">
            <v>SY36-37</v>
          </cell>
          <cell r="I36" t="str">
            <v>Future</v>
          </cell>
        </row>
        <row r="37">
          <cell r="H37" t="str">
            <v>SY37-38</v>
          </cell>
          <cell r="I37" t="str">
            <v>Future</v>
          </cell>
        </row>
        <row r="38">
          <cell r="H38" t="str">
            <v>SY38-39</v>
          </cell>
          <cell r="I38" t="str">
            <v>Future</v>
          </cell>
        </row>
        <row r="39">
          <cell r="H39" t="str">
            <v>SY39-40</v>
          </cell>
          <cell r="I39" t="str">
            <v>Future</v>
          </cell>
        </row>
        <row r="40">
          <cell r="H40" t="str">
            <v>SY40-41</v>
          </cell>
          <cell r="I40" t="str">
            <v>Future</v>
          </cell>
        </row>
        <row r="41">
          <cell r="H41" t="str">
            <v>SY41-42</v>
          </cell>
          <cell r="I41" t="str">
            <v>Future</v>
          </cell>
        </row>
        <row r="42">
          <cell r="H42" t="str">
            <v>SY42-43</v>
          </cell>
          <cell r="I42" t="str">
            <v>Future</v>
          </cell>
        </row>
        <row r="43">
          <cell r="H43" t="str">
            <v>SY43-44</v>
          </cell>
          <cell r="I43" t="str">
            <v>Future</v>
          </cell>
        </row>
        <row r="44">
          <cell r="H44" t="str">
            <v>SY44-45</v>
          </cell>
          <cell r="I44" t="str">
            <v>Future</v>
          </cell>
        </row>
        <row r="45">
          <cell r="H45" t="str">
            <v>SY45-46</v>
          </cell>
          <cell r="I45" t="str">
            <v>Future</v>
          </cell>
        </row>
        <row r="46">
          <cell r="H46" t="str">
            <v>SY46-47</v>
          </cell>
          <cell r="I46" t="str">
            <v>Future</v>
          </cell>
        </row>
        <row r="47">
          <cell r="H47" t="str">
            <v>SY47-48</v>
          </cell>
          <cell r="I47" t="str">
            <v>Future</v>
          </cell>
        </row>
        <row r="48">
          <cell r="H48" t="str">
            <v>SY48-49</v>
          </cell>
          <cell r="I48" t="str">
            <v>Future</v>
          </cell>
        </row>
        <row r="49">
          <cell r="H49" t="str">
            <v>SY49-50</v>
          </cell>
          <cell r="I49" t="str">
            <v>Future</v>
          </cell>
        </row>
        <row r="50">
          <cell r="H50" t="str">
            <v>SY50-51</v>
          </cell>
          <cell r="I50" t="str">
            <v>Future</v>
          </cell>
        </row>
        <row r="51">
          <cell r="H51" t="str">
            <v>SY51-52</v>
          </cell>
          <cell r="I51" t="str">
            <v>Future</v>
          </cell>
        </row>
        <row r="52">
          <cell r="H52" t="str">
            <v>SY52-53</v>
          </cell>
          <cell r="I52" t="str">
            <v>Future</v>
          </cell>
        </row>
        <row r="53">
          <cell r="H53" t="str">
            <v>SY53-54</v>
          </cell>
          <cell r="I53" t="str">
            <v>Future</v>
          </cell>
        </row>
        <row r="54">
          <cell r="H54" t="str">
            <v>SY54-55</v>
          </cell>
          <cell r="I54" t="str">
            <v>Future</v>
          </cell>
        </row>
        <row r="55">
          <cell r="H55" t="str">
            <v>SY55-56</v>
          </cell>
          <cell r="I55" t="str">
            <v>Future</v>
          </cell>
        </row>
        <row r="56">
          <cell r="H56" t="str">
            <v>SY56-57</v>
          </cell>
          <cell r="I56" t="str">
            <v>Future</v>
          </cell>
        </row>
        <row r="57">
          <cell r="H57" t="str">
            <v>SY57-58</v>
          </cell>
          <cell r="I57" t="str">
            <v>Future</v>
          </cell>
        </row>
        <row r="58">
          <cell r="H58" t="str">
            <v>SY58-59</v>
          </cell>
          <cell r="I58" t="str">
            <v>Future</v>
          </cell>
        </row>
        <row r="59">
          <cell r="H59" t="str">
            <v>SY59-60</v>
          </cell>
          <cell r="I59" t="str">
            <v>Future</v>
          </cell>
        </row>
        <row r="60">
          <cell r="H60" t="str">
            <v>SY60-61</v>
          </cell>
          <cell r="I60" t="str">
            <v>Future</v>
          </cell>
        </row>
        <row r="61">
          <cell r="H61" t="str">
            <v>SY61-62</v>
          </cell>
          <cell r="I61" t="str">
            <v>Future</v>
          </cell>
        </row>
        <row r="62">
          <cell r="H62" t="str">
            <v>SY62-63</v>
          </cell>
          <cell r="I62" t="str">
            <v>Future</v>
          </cell>
        </row>
        <row r="63">
          <cell r="H63" t="str">
            <v>SY63-64</v>
          </cell>
          <cell r="I63" t="str">
            <v>Future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280AB-7F37-485D-9B25-BB8D35088BDC}">
  <sheetPr codeName="Sheet1"/>
  <dimension ref="A1:O37"/>
  <sheetViews>
    <sheetView tabSelected="1" workbookViewId="0">
      <selection activeCell="N16" sqref="N16"/>
    </sheetView>
  </sheetViews>
  <sheetFormatPr defaultRowHeight="12.75" x14ac:dyDescent="0.2"/>
  <cols>
    <col min="1" max="2" width="9.140625" style="1"/>
    <col min="3" max="3" width="22" style="1" bestFit="1" customWidth="1"/>
    <col min="4" max="11" width="0" style="1" hidden="1" customWidth="1"/>
    <col min="12" max="12" width="12.85546875" style="1" bestFit="1" customWidth="1"/>
    <col min="13" max="13" width="11.28515625" style="1" customWidth="1"/>
    <col min="14" max="14" width="12.85546875" style="26" bestFit="1" customWidth="1"/>
    <col min="15" max="15" width="55.85546875" style="1" bestFit="1" customWidth="1"/>
    <col min="16" max="16384" width="9.140625" style="1"/>
  </cols>
  <sheetData>
    <row r="1" spans="1:15" x14ac:dyDescent="0.2">
      <c r="A1" s="24" t="s">
        <v>49</v>
      </c>
      <c r="B1" s="24" t="s">
        <v>43</v>
      </c>
    </row>
    <row r="2" spans="1:15" x14ac:dyDescent="0.2">
      <c r="B2" s="6" t="s">
        <v>0</v>
      </c>
      <c r="C2" s="7"/>
      <c r="D2" s="7"/>
      <c r="E2" s="7"/>
      <c r="F2" s="7"/>
      <c r="G2" s="7"/>
      <c r="H2" s="8" t="s">
        <v>1</v>
      </c>
      <c r="I2" s="8" t="s">
        <v>2</v>
      </c>
      <c r="J2" s="8" t="s">
        <v>3</v>
      </c>
      <c r="K2" s="9" t="s">
        <v>4</v>
      </c>
      <c r="L2" s="10" t="s">
        <v>5</v>
      </c>
      <c r="M2" s="28" t="s">
        <v>45</v>
      </c>
      <c r="N2" s="29" t="s">
        <v>48</v>
      </c>
      <c r="O2" s="30" t="s">
        <v>50</v>
      </c>
    </row>
    <row r="3" spans="1:15" x14ac:dyDescent="0.2">
      <c r="B3" s="11"/>
      <c r="C3" s="31"/>
      <c r="D3" s="31"/>
      <c r="E3" s="31"/>
      <c r="F3" s="31"/>
      <c r="G3" s="31"/>
      <c r="H3" s="32"/>
      <c r="I3" s="32"/>
      <c r="J3" s="32"/>
      <c r="K3" s="12"/>
      <c r="L3" s="32"/>
      <c r="M3" s="33"/>
      <c r="N3" s="34"/>
      <c r="O3" s="35"/>
    </row>
    <row r="4" spans="1:15" x14ac:dyDescent="0.2">
      <c r="B4" s="13" t="s">
        <v>6</v>
      </c>
      <c r="C4" s="31"/>
      <c r="D4" s="31"/>
      <c r="E4" s="31"/>
      <c r="F4" s="31"/>
      <c r="G4" s="31"/>
      <c r="H4" s="36">
        <v>0</v>
      </c>
      <c r="I4" s="36">
        <v>0</v>
      </c>
      <c r="J4" s="36">
        <v>0</v>
      </c>
      <c r="K4" s="14">
        <v>86</v>
      </c>
      <c r="L4" s="32">
        <v>144</v>
      </c>
      <c r="M4" s="33"/>
      <c r="N4" s="34"/>
      <c r="O4" s="35"/>
    </row>
    <row r="5" spans="1:15" x14ac:dyDescent="0.2">
      <c r="B5" s="11"/>
      <c r="C5" s="31"/>
      <c r="D5" s="31"/>
      <c r="E5" s="31"/>
      <c r="F5" s="31"/>
      <c r="G5" s="31"/>
      <c r="H5" s="36"/>
      <c r="I5" s="36"/>
      <c r="J5" s="36"/>
      <c r="K5" s="14"/>
      <c r="L5" s="32"/>
      <c r="M5" s="33"/>
      <c r="N5" s="34"/>
      <c r="O5" s="35"/>
    </row>
    <row r="6" spans="1:15" x14ac:dyDescent="0.2">
      <c r="B6" s="13" t="s">
        <v>7</v>
      </c>
      <c r="C6" s="31"/>
      <c r="D6" s="31"/>
      <c r="E6" s="31"/>
      <c r="F6" s="31"/>
      <c r="G6" s="31"/>
      <c r="H6" s="36"/>
      <c r="I6" s="36"/>
      <c r="J6" s="36"/>
      <c r="K6" s="14"/>
      <c r="L6" s="32"/>
      <c r="M6" s="33"/>
      <c r="N6" s="34"/>
      <c r="O6" s="35"/>
    </row>
    <row r="7" spans="1:15" x14ac:dyDescent="0.2">
      <c r="B7" s="13"/>
      <c r="C7" s="31" t="s">
        <v>8</v>
      </c>
      <c r="D7" s="31"/>
      <c r="E7" s="31"/>
      <c r="F7" s="31"/>
      <c r="G7" s="31"/>
      <c r="H7" s="37">
        <v>0</v>
      </c>
      <c r="I7" s="37">
        <v>0</v>
      </c>
      <c r="J7" s="37">
        <v>0</v>
      </c>
      <c r="K7" s="15">
        <v>4.5</v>
      </c>
      <c r="L7" s="38">
        <v>11</v>
      </c>
      <c r="M7" s="33"/>
      <c r="N7" s="34"/>
      <c r="O7" s="35"/>
    </row>
    <row r="8" spans="1:15" x14ac:dyDescent="0.2">
      <c r="B8" s="13"/>
      <c r="C8" s="31" t="s">
        <v>9</v>
      </c>
      <c r="D8" s="31"/>
      <c r="E8" s="31"/>
      <c r="F8" s="31"/>
      <c r="G8" s="31"/>
      <c r="H8" s="37">
        <v>0</v>
      </c>
      <c r="I8" s="37">
        <v>0</v>
      </c>
      <c r="J8" s="37">
        <v>0</v>
      </c>
      <c r="K8" s="15">
        <v>1</v>
      </c>
      <c r="L8" s="39">
        <v>2</v>
      </c>
      <c r="M8" s="33"/>
      <c r="N8" s="34"/>
      <c r="O8" s="35"/>
    </row>
    <row r="9" spans="1:15" x14ac:dyDescent="0.2">
      <c r="B9" s="13"/>
      <c r="C9" s="31" t="s">
        <v>10</v>
      </c>
      <c r="D9" s="31"/>
      <c r="E9" s="31"/>
      <c r="F9" s="31"/>
      <c r="G9" s="31"/>
      <c r="H9" s="37">
        <v>0</v>
      </c>
      <c r="I9" s="37">
        <v>0</v>
      </c>
      <c r="J9" s="37">
        <v>0</v>
      </c>
      <c r="K9" s="15">
        <v>6</v>
      </c>
      <c r="L9" s="39">
        <v>7</v>
      </c>
      <c r="M9" s="33"/>
      <c r="N9" s="34"/>
      <c r="O9" s="35"/>
    </row>
    <row r="10" spans="1:15" x14ac:dyDescent="0.2">
      <c r="B10" s="16" t="s">
        <v>11</v>
      </c>
      <c r="C10" s="17"/>
      <c r="D10" s="17"/>
      <c r="E10" s="17"/>
      <c r="F10" s="17"/>
      <c r="G10" s="17"/>
      <c r="H10" s="18">
        <v>0</v>
      </c>
      <c r="I10" s="18">
        <v>0</v>
      </c>
      <c r="J10" s="18">
        <v>0</v>
      </c>
      <c r="K10" s="19">
        <v>11.5</v>
      </c>
      <c r="L10" s="20">
        <v>20</v>
      </c>
      <c r="M10" s="33"/>
      <c r="N10" s="34"/>
      <c r="O10" s="35"/>
    </row>
    <row r="11" spans="1:15" x14ac:dyDescent="0.2">
      <c r="B11" s="13"/>
      <c r="C11" s="31"/>
      <c r="D11" s="31"/>
      <c r="E11" s="31"/>
      <c r="F11" s="31"/>
      <c r="G11" s="31"/>
      <c r="H11" s="37"/>
      <c r="I11" s="37"/>
      <c r="J11" s="37"/>
      <c r="K11" s="15"/>
      <c r="L11" s="39"/>
      <c r="M11" s="33"/>
      <c r="N11" s="34"/>
      <c r="O11" s="35"/>
    </row>
    <row r="12" spans="1:15" x14ac:dyDescent="0.2">
      <c r="B12" s="13" t="s">
        <v>12</v>
      </c>
      <c r="C12" s="31"/>
      <c r="D12" s="31"/>
      <c r="E12" s="31"/>
      <c r="F12" s="31"/>
      <c r="G12" s="31"/>
      <c r="H12" s="36"/>
      <c r="I12" s="36"/>
      <c r="J12" s="36"/>
      <c r="K12" s="14"/>
      <c r="L12" s="32"/>
      <c r="M12" s="33"/>
      <c r="N12" s="34"/>
      <c r="O12" s="35"/>
    </row>
    <row r="13" spans="1:15" x14ac:dyDescent="0.2">
      <c r="B13" s="11"/>
      <c r="C13" s="31" t="s">
        <v>13</v>
      </c>
      <c r="D13" s="31"/>
      <c r="E13" s="31"/>
      <c r="F13" s="31"/>
      <c r="G13" s="31"/>
      <c r="H13" s="36">
        <v>0</v>
      </c>
      <c r="I13" s="36">
        <v>0</v>
      </c>
      <c r="J13" s="36">
        <v>0</v>
      </c>
      <c r="K13" s="14">
        <v>0</v>
      </c>
      <c r="L13" s="32">
        <v>107381.51999999999</v>
      </c>
      <c r="M13" s="40">
        <f>L13</f>
        <v>107381.51999999999</v>
      </c>
      <c r="N13" s="34"/>
      <c r="O13" s="35"/>
    </row>
    <row r="14" spans="1:15" x14ac:dyDescent="0.2">
      <c r="B14" s="11"/>
      <c r="C14" s="31" t="s">
        <v>14</v>
      </c>
      <c r="D14" s="31"/>
      <c r="E14" s="31"/>
      <c r="F14" s="31"/>
      <c r="G14" s="31"/>
      <c r="H14" s="36">
        <v>0</v>
      </c>
      <c r="I14" s="36">
        <v>0</v>
      </c>
      <c r="J14" s="36">
        <v>0</v>
      </c>
      <c r="K14" s="14">
        <v>825518.97249999992</v>
      </c>
      <c r="L14" s="32">
        <v>1572423.9124912815</v>
      </c>
      <c r="M14" s="41">
        <f>L14</f>
        <v>1572423.9124912815</v>
      </c>
      <c r="N14" s="34"/>
      <c r="O14" s="35" t="s">
        <v>33</v>
      </c>
    </row>
    <row r="15" spans="1:15" x14ac:dyDescent="0.2">
      <c r="B15" s="11"/>
      <c r="C15" s="31" t="s">
        <v>15</v>
      </c>
      <c r="D15" s="31"/>
      <c r="E15" s="31"/>
      <c r="F15" s="31"/>
      <c r="G15" s="31"/>
      <c r="H15" s="36">
        <v>0</v>
      </c>
      <c r="I15" s="36">
        <v>0</v>
      </c>
      <c r="J15" s="36">
        <v>0</v>
      </c>
      <c r="K15" s="14">
        <v>236723.42058593751</v>
      </c>
      <c r="L15" s="32">
        <v>424420.5</v>
      </c>
      <c r="M15" s="40">
        <f>L15</f>
        <v>424420.5</v>
      </c>
      <c r="N15" s="34"/>
      <c r="O15" s="35"/>
    </row>
    <row r="16" spans="1:15" x14ac:dyDescent="0.2">
      <c r="B16" s="11"/>
      <c r="C16" s="31" t="s">
        <v>16</v>
      </c>
      <c r="D16" s="31"/>
      <c r="E16" s="31"/>
      <c r="F16" s="31"/>
      <c r="G16" s="31"/>
      <c r="H16" s="36">
        <v>0</v>
      </c>
      <c r="I16" s="36">
        <v>164862.703125</v>
      </c>
      <c r="J16" s="36">
        <v>161558.15625</v>
      </c>
      <c r="K16" s="14">
        <v>823738.98499999999</v>
      </c>
      <c r="L16" s="39">
        <v>627500</v>
      </c>
      <c r="M16" s="42">
        <v>781984</v>
      </c>
      <c r="N16" s="34"/>
      <c r="O16" s="35" t="s">
        <v>31</v>
      </c>
    </row>
    <row r="17" spans="2:15" x14ac:dyDescent="0.2">
      <c r="B17" s="11"/>
      <c r="C17" s="31" t="s">
        <v>17</v>
      </c>
      <c r="D17" s="31"/>
      <c r="E17" s="31"/>
      <c r="F17" s="31"/>
      <c r="G17" s="31"/>
      <c r="H17" s="36">
        <v>0</v>
      </c>
      <c r="I17" s="36">
        <v>31514.009765625</v>
      </c>
      <c r="J17" s="36">
        <v>24199</v>
      </c>
      <c r="K17" s="14">
        <v>17338.72</v>
      </c>
      <c r="L17" s="32">
        <v>6700</v>
      </c>
      <c r="M17" s="40">
        <f>L17</f>
        <v>6700</v>
      </c>
      <c r="N17" s="34"/>
      <c r="O17" s="35"/>
    </row>
    <row r="18" spans="2:15" x14ac:dyDescent="0.2">
      <c r="B18" s="16" t="s">
        <v>18</v>
      </c>
      <c r="C18" s="17"/>
      <c r="D18" s="17"/>
      <c r="E18" s="17"/>
      <c r="F18" s="17"/>
      <c r="G18" s="17"/>
      <c r="H18" s="21">
        <v>0</v>
      </c>
      <c r="I18" s="21">
        <v>196376.712890625</v>
      </c>
      <c r="J18" s="21">
        <v>185757.15625</v>
      </c>
      <c r="K18" s="22">
        <v>1903320.0980859373</v>
      </c>
      <c r="L18" s="23">
        <v>2738425.9324912815</v>
      </c>
      <c r="M18" s="25">
        <f>SUM(M13:M17)</f>
        <v>2892909.9324912815</v>
      </c>
      <c r="N18" s="43">
        <f>M18-L18</f>
        <v>154484</v>
      </c>
      <c r="O18" s="35" t="s">
        <v>44</v>
      </c>
    </row>
    <row r="19" spans="2:15" x14ac:dyDescent="0.2">
      <c r="B19" s="11"/>
      <c r="C19" s="31"/>
      <c r="D19" s="31"/>
      <c r="E19" s="31"/>
      <c r="F19" s="31"/>
      <c r="G19" s="31"/>
      <c r="H19" s="36"/>
      <c r="I19" s="36"/>
      <c r="J19" s="36"/>
      <c r="K19" s="14"/>
      <c r="L19" s="32"/>
      <c r="M19" s="33"/>
      <c r="N19" s="34"/>
      <c r="O19" s="35"/>
    </row>
    <row r="20" spans="2:15" x14ac:dyDescent="0.2">
      <c r="B20" s="13" t="s">
        <v>19</v>
      </c>
      <c r="C20" s="31"/>
      <c r="D20" s="31"/>
      <c r="E20" s="31"/>
      <c r="F20" s="31"/>
      <c r="G20" s="31"/>
      <c r="H20" s="36"/>
      <c r="I20" s="36"/>
      <c r="J20" s="36"/>
      <c r="K20" s="14"/>
      <c r="L20" s="32"/>
      <c r="M20" s="33"/>
      <c r="N20" s="34"/>
      <c r="O20" s="35"/>
    </row>
    <row r="21" spans="2:15" x14ac:dyDescent="0.2">
      <c r="B21" s="11"/>
      <c r="C21" s="31" t="s">
        <v>20</v>
      </c>
      <c r="D21" s="31"/>
      <c r="E21" s="31"/>
      <c r="F21" s="31"/>
      <c r="G21" s="31"/>
      <c r="H21" s="36">
        <v>0</v>
      </c>
      <c r="I21" s="36">
        <v>30337.19970703125</v>
      </c>
      <c r="J21" s="36">
        <v>169583.328125</v>
      </c>
      <c r="K21" s="14">
        <v>613128.45666666678</v>
      </c>
      <c r="L21" s="32">
        <v>1133196.3999999999</v>
      </c>
      <c r="M21" s="44">
        <f>L21</f>
        <v>1133196.3999999999</v>
      </c>
      <c r="N21" s="34"/>
      <c r="O21" s="35" t="s">
        <v>46</v>
      </c>
    </row>
    <row r="22" spans="2:15" x14ac:dyDescent="0.2">
      <c r="B22" s="11"/>
      <c r="C22" s="31" t="s">
        <v>21</v>
      </c>
      <c r="D22" s="31"/>
      <c r="E22" s="31"/>
      <c r="F22" s="31"/>
      <c r="G22" s="31"/>
      <c r="H22" s="36">
        <v>0</v>
      </c>
      <c r="I22" s="36">
        <v>2320.7400608062744</v>
      </c>
      <c r="J22" s="36">
        <v>12973.18017578125</v>
      </c>
      <c r="K22" s="14">
        <v>134417.25241000002</v>
      </c>
      <c r="L22" s="32">
        <v>296861.88114000007</v>
      </c>
      <c r="M22" s="44">
        <f>L22</f>
        <v>296861.88114000007</v>
      </c>
      <c r="N22" s="34"/>
      <c r="O22" s="35"/>
    </row>
    <row r="23" spans="2:15" x14ac:dyDescent="0.2">
      <c r="B23" s="11"/>
      <c r="C23" s="31" t="s">
        <v>22</v>
      </c>
      <c r="D23" s="31"/>
      <c r="E23" s="31"/>
      <c r="F23" s="31"/>
      <c r="G23" s="31"/>
      <c r="H23" s="36">
        <v>0</v>
      </c>
      <c r="I23" s="36">
        <v>0</v>
      </c>
      <c r="J23" s="36">
        <v>1356</v>
      </c>
      <c r="K23" s="14">
        <v>11569.289726562498</v>
      </c>
      <c r="L23" s="32">
        <v>20000</v>
      </c>
      <c r="M23" s="40">
        <f>L23</f>
        <v>20000</v>
      </c>
      <c r="N23" s="34"/>
      <c r="O23" s="35"/>
    </row>
    <row r="24" spans="2:15" x14ac:dyDescent="0.2">
      <c r="B24" s="11"/>
      <c r="C24" s="31" t="s">
        <v>23</v>
      </c>
      <c r="D24" s="31"/>
      <c r="E24" s="31"/>
      <c r="F24" s="31"/>
      <c r="G24" s="31"/>
      <c r="H24" s="36">
        <v>0</v>
      </c>
      <c r="I24" s="37">
        <v>13480</v>
      </c>
      <c r="J24" s="36">
        <v>20000</v>
      </c>
      <c r="K24" s="14">
        <v>172521.73</v>
      </c>
      <c r="L24" s="32">
        <v>181296</v>
      </c>
      <c r="M24" s="45">
        <f>L24+51151.2</f>
        <v>232447.2</v>
      </c>
      <c r="N24" s="34"/>
      <c r="O24" s="35" t="s">
        <v>34</v>
      </c>
    </row>
    <row r="25" spans="2:15" x14ac:dyDescent="0.2">
      <c r="B25" s="11"/>
      <c r="C25" s="31" t="s">
        <v>24</v>
      </c>
      <c r="D25" s="31"/>
      <c r="E25" s="31"/>
      <c r="F25" s="31"/>
      <c r="G25" s="31"/>
      <c r="H25" s="36">
        <v>0</v>
      </c>
      <c r="I25" s="36">
        <v>0</v>
      </c>
      <c r="J25" s="36">
        <v>3308.2399997711182</v>
      </c>
      <c r="K25" s="14">
        <v>120718.63</v>
      </c>
      <c r="L25" s="32">
        <v>163268</v>
      </c>
      <c r="M25" s="40">
        <f>L25</f>
        <v>163268</v>
      </c>
      <c r="N25" s="34"/>
      <c r="O25" s="35"/>
    </row>
    <row r="26" spans="2:15" x14ac:dyDescent="0.2">
      <c r="B26" s="11"/>
      <c r="C26" s="31" t="s">
        <v>25</v>
      </c>
      <c r="D26" s="31"/>
      <c r="E26" s="31"/>
      <c r="F26" s="31"/>
      <c r="G26" s="31"/>
      <c r="H26" s="36">
        <v>0</v>
      </c>
      <c r="I26" s="36">
        <v>0</v>
      </c>
      <c r="J26" s="36">
        <v>22365.829999923706</v>
      </c>
      <c r="K26" s="14">
        <v>241413.81014160157</v>
      </c>
      <c r="L26" s="32">
        <v>286940</v>
      </c>
      <c r="M26" s="40">
        <f t="shared" ref="M26:M27" si="0">L26</f>
        <v>286940</v>
      </c>
      <c r="N26" s="34"/>
      <c r="O26" s="35"/>
    </row>
    <row r="27" spans="2:15" x14ac:dyDescent="0.2">
      <c r="B27" s="11"/>
      <c r="C27" s="31" t="s">
        <v>26</v>
      </c>
      <c r="D27" s="31"/>
      <c r="E27" s="31"/>
      <c r="F27" s="31"/>
      <c r="G27" s="31"/>
      <c r="H27" s="36">
        <v>0</v>
      </c>
      <c r="I27" s="36">
        <v>0</v>
      </c>
      <c r="J27" s="36">
        <v>0</v>
      </c>
      <c r="K27" s="14">
        <v>59157.500781250004</v>
      </c>
      <c r="L27" s="32">
        <v>100000</v>
      </c>
      <c r="M27" s="40">
        <f t="shared" si="0"/>
        <v>100000</v>
      </c>
      <c r="N27" s="34"/>
      <c r="O27" s="35"/>
    </row>
    <row r="28" spans="2:15" x14ac:dyDescent="0.2">
      <c r="B28" s="11"/>
      <c r="C28" s="31" t="s">
        <v>27</v>
      </c>
      <c r="D28" s="31"/>
      <c r="E28" s="31"/>
      <c r="F28" s="31"/>
      <c r="G28" s="31"/>
      <c r="H28" s="36">
        <v>0</v>
      </c>
      <c r="I28" s="36">
        <v>34461.37060546875</v>
      </c>
      <c r="J28" s="36">
        <v>46581.729625701904</v>
      </c>
      <c r="K28" s="14">
        <v>368926.939901123</v>
      </c>
      <c r="L28" s="32">
        <v>197313</v>
      </c>
      <c r="M28" s="46">
        <f>L28+79750+82500</f>
        <v>359563</v>
      </c>
      <c r="N28" s="34"/>
      <c r="O28" s="35" t="s">
        <v>32</v>
      </c>
    </row>
    <row r="29" spans="2:15" x14ac:dyDescent="0.2">
      <c r="B29" s="11"/>
      <c r="C29" s="31" t="s">
        <v>28</v>
      </c>
      <c r="D29" s="31"/>
      <c r="E29" s="31"/>
      <c r="F29" s="31"/>
      <c r="G29" s="31"/>
      <c r="H29" s="36">
        <v>0</v>
      </c>
      <c r="I29" s="36">
        <v>0</v>
      </c>
      <c r="J29" s="36">
        <v>0</v>
      </c>
      <c r="K29" s="14">
        <v>144782.109375</v>
      </c>
      <c r="L29" s="32">
        <v>156600</v>
      </c>
      <c r="M29" s="40">
        <f>L29</f>
        <v>156600</v>
      </c>
      <c r="N29" s="34"/>
      <c r="O29" s="35"/>
    </row>
    <row r="30" spans="2:15" x14ac:dyDescent="0.2">
      <c r="B30" s="16" t="s">
        <v>29</v>
      </c>
      <c r="C30" s="17"/>
      <c r="D30" s="17"/>
      <c r="E30" s="17"/>
      <c r="F30" s="17"/>
      <c r="G30" s="17"/>
      <c r="H30" s="21">
        <v>0</v>
      </c>
      <c r="I30" s="21">
        <v>80599.310373306274</v>
      </c>
      <c r="J30" s="21">
        <v>276168.30792617798</v>
      </c>
      <c r="K30" s="22">
        <v>1866635.7190022038</v>
      </c>
      <c r="L30" s="23">
        <v>2535475.2811400001</v>
      </c>
      <c r="M30" s="25">
        <f>SUM(M21:M29)</f>
        <v>2748876.4811399998</v>
      </c>
      <c r="N30" s="47">
        <f>L30-M30</f>
        <v>-213401.19999999972</v>
      </c>
      <c r="O30" s="35" t="s">
        <v>47</v>
      </c>
    </row>
    <row r="31" spans="2:15" x14ac:dyDescent="0.2">
      <c r="B31" s="48" t="s">
        <v>30</v>
      </c>
      <c r="C31" s="49"/>
      <c r="D31" s="49"/>
      <c r="E31" s="49"/>
      <c r="F31" s="49"/>
      <c r="G31" s="49"/>
      <c r="H31" s="50">
        <v>0</v>
      </c>
      <c r="I31" s="50">
        <v>115777.40251731873</v>
      </c>
      <c r="J31" s="50">
        <v>-90411.151676177979</v>
      </c>
      <c r="K31" s="51">
        <v>36684.37908373354</v>
      </c>
      <c r="L31" s="54">
        <v>202950.65135128144</v>
      </c>
      <c r="M31" s="55">
        <f>M18-M30</f>
        <v>144033.45135128172</v>
      </c>
      <c r="N31" s="52">
        <f>N30+N18</f>
        <v>-58917.199999999721</v>
      </c>
      <c r="O31" s="53"/>
    </row>
    <row r="32" spans="2:15" ht="15" x14ac:dyDescent="0.25">
      <c r="B32"/>
      <c r="C32"/>
      <c r="D32"/>
      <c r="E32"/>
      <c r="F32"/>
      <c r="G32"/>
      <c r="H32"/>
      <c r="I32"/>
      <c r="J32"/>
      <c r="K32"/>
      <c r="L32"/>
    </row>
    <row r="33" spans="2:13" ht="15" x14ac:dyDescent="0.25">
      <c r="B33"/>
      <c r="C33" s="4" t="s">
        <v>53</v>
      </c>
      <c r="D33"/>
      <c r="E33"/>
      <c r="F33"/>
      <c r="G33"/>
      <c r="H33"/>
      <c r="I33"/>
      <c r="J33"/>
      <c r="K33"/>
      <c r="L33" s="5" t="s">
        <v>54</v>
      </c>
      <c r="M33" s="5" t="s">
        <v>54</v>
      </c>
    </row>
    <row r="34" spans="2:13" ht="15" x14ac:dyDescent="0.25">
      <c r="B34"/>
      <c r="C34" s="57">
        <v>43043</v>
      </c>
      <c r="D34"/>
      <c r="E34"/>
      <c r="F34"/>
      <c r="G34"/>
      <c r="H34"/>
      <c r="I34"/>
      <c r="J34"/>
      <c r="K34"/>
      <c r="L34" s="56">
        <f>(C34+L31)/L30</f>
        <v>9.7020725534613689E-2</v>
      </c>
      <c r="M34" s="58">
        <f>(C34+M31)/M30</f>
        <v>6.8055604766096414E-2</v>
      </c>
    </row>
    <row r="35" spans="2:13" ht="15" x14ac:dyDescent="0.25">
      <c r="B35"/>
      <c r="C35"/>
      <c r="D35"/>
      <c r="E35"/>
      <c r="F35"/>
      <c r="G35"/>
      <c r="H35"/>
      <c r="I35"/>
      <c r="J35"/>
      <c r="K35"/>
      <c r="L35"/>
    </row>
    <row r="36" spans="2:13" ht="15" x14ac:dyDescent="0.25">
      <c r="B36"/>
      <c r="C36"/>
      <c r="D36"/>
      <c r="E36"/>
      <c r="F36"/>
      <c r="G36"/>
      <c r="H36"/>
      <c r="I36"/>
      <c r="J36"/>
      <c r="K36"/>
      <c r="L36"/>
    </row>
    <row r="37" spans="2:13" ht="15" x14ac:dyDescent="0.25">
      <c r="B37"/>
      <c r="C37"/>
      <c r="D37"/>
      <c r="E37"/>
      <c r="F37"/>
      <c r="G37"/>
      <c r="H37"/>
      <c r="I37"/>
      <c r="J37"/>
      <c r="K37"/>
      <c r="L3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60AC5-5819-4702-90C4-6CFEA7CD36ED}">
  <sheetPr codeName="Sheet2"/>
  <dimension ref="A2:F8"/>
  <sheetViews>
    <sheetView workbookViewId="0">
      <selection activeCell="D11" sqref="D11"/>
    </sheetView>
  </sheetViews>
  <sheetFormatPr defaultRowHeight="15" x14ac:dyDescent="0.25"/>
  <cols>
    <col min="1" max="1" width="33.85546875" bestFit="1" customWidth="1"/>
    <col min="2" max="2" width="11.85546875" bestFit="1" customWidth="1"/>
    <col min="3" max="3" width="12.85546875" bestFit="1" customWidth="1"/>
    <col min="4" max="4" width="12.5703125" bestFit="1" customWidth="1"/>
    <col min="5" max="5" width="11.85546875" bestFit="1" customWidth="1"/>
    <col min="6" max="6" width="13.5703125" bestFit="1" customWidth="1"/>
  </cols>
  <sheetData>
    <row r="2" spans="1:6" x14ac:dyDescent="0.25">
      <c r="B2" s="5" t="s">
        <v>35</v>
      </c>
      <c r="C2" s="27" t="s">
        <v>51</v>
      </c>
      <c r="D2" s="27" t="s">
        <v>52</v>
      </c>
      <c r="E2" s="5" t="s">
        <v>36</v>
      </c>
      <c r="F2" s="5" t="s">
        <v>37</v>
      </c>
    </row>
    <row r="3" spans="1:6" x14ac:dyDescent="0.25">
      <c r="A3" t="s">
        <v>38</v>
      </c>
      <c r="B3" s="2">
        <v>274200</v>
      </c>
      <c r="C3" s="2">
        <v>200000</v>
      </c>
      <c r="D3" s="2">
        <v>354484</v>
      </c>
      <c r="E3" s="2">
        <v>100000</v>
      </c>
      <c r="F3" s="2">
        <v>728684</v>
      </c>
    </row>
    <row r="4" spans="1:6" x14ac:dyDescent="0.25">
      <c r="A4" t="s">
        <v>39</v>
      </c>
      <c r="B4" s="2">
        <v>291667</v>
      </c>
      <c r="C4" s="2">
        <v>150000</v>
      </c>
      <c r="D4" s="2">
        <v>100000</v>
      </c>
      <c r="E4" s="2">
        <v>125000</v>
      </c>
      <c r="F4" s="2">
        <v>516667</v>
      </c>
    </row>
    <row r="5" spans="1:6" x14ac:dyDescent="0.25">
      <c r="A5" t="s">
        <v>40</v>
      </c>
      <c r="B5" s="2">
        <v>240000</v>
      </c>
      <c r="C5" s="2">
        <v>127500</v>
      </c>
      <c r="D5" s="2">
        <v>127500</v>
      </c>
      <c r="E5" s="2">
        <v>127500</v>
      </c>
      <c r="F5" s="2">
        <v>495000</v>
      </c>
    </row>
    <row r="6" spans="1:6" x14ac:dyDescent="0.25">
      <c r="A6" t="s">
        <v>41</v>
      </c>
      <c r="D6" s="2">
        <v>50000</v>
      </c>
    </row>
    <row r="7" spans="1:6" x14ac:dyDescent="0.25">
      <c r="A7" t="s">
        <v>42</v>
      </c>
      <c r="C7">
        <v>150000</v>
      </c>
      <c r="D7" s="2">
        <v>150000</v>
      </c>
    </row>
    <row r="8" spans="1:6" x14ac:dyDescent="0.25">
      <c r="B8" s="3">
        <v>805867</v>
      </c>
      <c r="C8" s="3">
        <f>SUM(C3:C7)</f>
        <v>627500</v>
      </c>
      <c r="D8" s="3">
        <v>781984</v>
      </c>
      <c r="E8" s="3">
        <v>352500</v>
      </c>
      <c r="F8" s="3">
        <v>1940351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FY24</vt:lpstr>
      <vt:lpstr>FUNDRAISING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Nichols</dc:creator>
  <cp:lastModifiedBy>Anne Nichols</cp:lastModifiedBy>
  <dcterms:created xsi:type="dcterms:W3CDTF">2023-08-15T15:58:05Z</dcterms:created>
  <dcterms:modified xsi:type="dcterms:W3CDTF">2023-08-15T20:47:33Z</dcterms:modified>
</cp:coreProperties>
</file>