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barr\Documents\Foxborough\November 2023\FinCom\"/>
    </mc:Choice>
  </mc:AlternateContent>
  <xr:revisionPtr revIDLastSave="0" documentId="8_{508662E1-B793-455F-9765-66A75E5A6654}" xr6:coauthVersionLast="47" xr6:coauthVersionMax="47" xr10:uidLastSave="{00000000-0000-0000-0000-000000000000}"/>
  <bookViews>
    <workbookView xWindow="-108" yWindow="612" windowWidth="23256" windowHeight="1209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09" i="1" l="1"/>
  <c r="K129" i="1"/>
  <c r="K24" i="1"/>
  <c r="K298" i="1"/>
  <c r="M318" i="1" s="1"/>
  <c r="K76" i="1"/>
  <c r="K264" i="1"/>
  <c r="K248" i="1"/>
  <c r="K185" i="1"/>
  <c r="K177" i="1"/>
  <c r="K50" i="1"/>
  <c r="K37" i="1"/>
  <c r="K32" i="1"/>
  <c r="K6" i="1"/>
  <c r="K7" i="1" s="1"/>
  <c r="K280" i="1" l="1"/>
  <c r="K307" i="1" s="1"/>
  <c r="K51" i="1"/>
  <c r="M312" i="1" s="1"/>
  <c r="K308" i="1" l="1"/>
  <c r="M314" i="1"/>
  <c r="M316" i="1" s="1"/>
  <c r="M320" i="1" s="1"/>
</calcChain>
</file>

<file path=xl/sharedStrings.xml><?xml version="1.0" encoding="utf-8"?>
<sst xmlns="http://schemas.openxmlformats.org/spreadsheetml/2006/main" count="324" uniqueCount="296">
  <si>
    <t xml:space="preserve">Financial Report - Budget to Actual (Detail)
June 30, 2024        </t>
  </si>
  <si>
    <t/>
  </si>
  <si>
    <t>Budget</t>
  </si>
  <si>
    <t>Actual</t>
  </si>
  <si>
    <t>$ Variance</t>
  </si>
  <si>
    <t>% Variance</t>
  </si>
  <si>
    <t>REVENUES</t>
  </si>
  <si>
    <t>Per Pupil Tuition</t>
  </si>
  <si>
    <t>10 000 4120 0000 0000 DOE PER PUPIL TUITION</t>
  </si>
  <si>
    <t>Federal Grants/Reimbursements</t>
  </si>
  <si>
    <t>10 610 4210 1401 0000 YEAR I TITLE IIA TEACHER QUALITY REVENUE</t>
  </si>
  <si>
    <t>10 610 4210 1402 0000 YEAR II TITLE IIA TEACHER QUALITY REVENUE</t>
  </si>
  <si>
    <t>10 610 4210 1801 0000 YEAR I TITLE III REVENUE</t>
  </si>
  <si>
    <t>10 610 4210 1802 0000 YEAR II TITLE III REVENUE</t>
  </si>
  <si>
    <t>10 610 4210 1851 0000 YEAR I HIGH QUALITY INSTR MTRL</t>
  </si>
  <si>
    <t>10 610 4210 2401 0000 YEAR I IDEA SPECIAL ED REVENUE</t>
  </si>
  <si>
    <t>10 610 4210 2402 0000 YEAR II IDEA SPECIAL ED REVENUE</t>
  </si>
  <si>
    <t>10 610 4210 2523 0000 YEAR III 252 ARP IDEA REVENUE</t>
  </si>
  <si>
    <t>10 610 4210 2621 0000 YEAR I EARLY CHILDHOOD REVENUE</t>
  </si>
  <si>
    <t>10 610 4210 3051 0000 YEAR I TITLE I REVENUE</t>
  </si>
  <si>
    <t>10 610 4210 3052 0000 YEAR II TITLE I REVENUE</t>
  </si>
  <si>
    <t>10 610 4210 3091 0000 YEAR I TITLE IV REVENUE</t>
  </si>
  <si>
    <t>10 610 4210 3092 0000 YEAR II TITLE IV REVENUE</t>
  </si>
  <si>
    <t>10 610 4210 7221 0000 YEAR I SCHOOL NUTRITION EQUIPMENT ASSISTANCE</t>
  </si>
  <si>
    <t>10 410 4370 0000 0000 FEDERAL E-RATE REIMBURSEMENT</t>
  </si>
  <si>
    <t>State Grants/Reimbursements</t>
  </si>
  <si>
    <t>Other Grant Revenues</t>
  </si>
  <si>
    <t>Food Service Program</t>
  </si>
  <si>
    <t>10 350 4310 0000 0000 FOOD PROGRAM FEES</t>
  </si>
  <si>
    <t>10 350 4315 0000 0000 VENDING MACHINE REVENUE</t>
  </si>
  <si>
    <t>10 350 4320 0000 0000 STATE FOOD SERVICE SUBSIDY</t>
  </si>
  <si>
    <t>10 350 4325 0000 0000 FEDERAL FOOD SERVICE SUBSIDY</t>
  </si>
  <si>
    <t>Extended Day Program</t>
  </si>
  <si>
    <t>Transportation Program</t>
  </si>
  <si>
    <t>10 360 4350 0000 0000 TRANSPORTATION REIMBURSEMENT</t>
  </si>
  <si>
    <t>10 360 4860 0000 0000 TRANSPORTATION PROGRAM FEES</t>
  </si>
  <si>
    <t>Building Rental Revenue</t>
  </si>
  <si>
    <t>10 420 4360 0000 0000 BUILDING RENTAL REVENUE</t>
  </si>
  <si>
    <t>Other Revenues</t>
  </si>
  <si>
    <t>10 110 4815 0000 0000 APPLICATION &amp; ADMIN FEES</t>
  </si>
  <si>
    <t>10 130 4820 0000 0000 INTEREST INCOME</t>
  </si>
  <si>
    <t>10 130 4822 0000 0000 DEBT SERVICE RESERVE INTEREST</t>
  </si>
  <si>
    <t>10 130 4825 0000 0000 CHANGE IN MARKET VALUE-DSRF</t>
  </si>
  <si>
    <t>10 200 4855 0000 0000 STUDENT ACTIVITY FEES</t>
  </si>
  <si>
    <t>10 320 4853 0000 0000 ATHLETIC FEES</t>
  </si>
  <si>
    <t>10 200 4870 0000 0000 FIELD TRIP INCOME</t>
  </si>
  <si>
    <t>10 110 4890 0000 0000 MISCELLANEOUS INCOME</t>
  </si>
  <si>
    <t>Total Revenues</t>
  </si>
  <si>
    <t>EXPENSES</t>
  </si>
  <si>
    <t>Personnel</t>
  </si>
  <si>
    <t>Administration &amp; Finance</t>
  </si>
  <si>
    <t>Teaching &amp; Learning</t>
  </si>
  <si>
    <t>Student Activities</t>
  </si>
  <si>
    <t>Operations</t>
  </si>
  <si>
    <t>Grants</t>
  </si>
  <si>
    <t>10 610 5132 2401 5571 PARAPROFESSIONALS SPED (1)</t>
  </si>
  <si>
    <t>10 610 5132 2401 5572 PARAPROFESSIONALS SPED(2)</t>
  </si>
  <si>
    <t>10 610 5132 2401 5573 PARAPROFESSIONALS SPED(3)</t>
  </si>
  <si>
    <t>10 610 5132 2401 5574 PARAPROFESSIONALS SPED(4)</t>
  </si>
  <si>
    <t>10 610 5132 2401 5577 PARAPROFESSIONALS SPED (7)</t>
  </si>
  <si>
    <t>10 610 5132 2401 5578 PARAPROFESSIONALS SUB SEP(8)</t>
  </si>
  <si>
    <t>10 610 5132 2401 5580 PARAPROFESSIONALS SPED (MS)(10)</t>
  </si>
  <si>
    <t>10 610 5132 2401 5581 PARAPROFESSIONALS ACADEMIC SUPPORT (MS) (11)</t>
  </si>
  <si>
    <t>10 610 5132 2401 5584 PARAPROFESSIONALS SPED (ES) 1:1</t>
  </si>
  <si>
    <t>10 610 5141 2402 0000 YEAR II IDEA SPECIAL ED STIPENDS</t>
  </si>
  <si>
    <t>Subtotal Personnel</t>
  </si>
  <si>
    <t>Operating Costs</t>
  </si>
  <si>
    <t>10 110 5270 0000 0000 COPIER MAINTENANCE</t>
  </si>
  <si>
    <t>10 110 5275 0000 0000 COPIER RENTALS/LEASES</t>
  </si>
  <si>
    <t>10 110 5276 0000 0000 POSTAGE METER RENTAL EXPENSE</t>
  </si>
  <si>
    <t>10 110 5305 0000 0000 BAD DEBT EXPENSE</t>
  </si>
  <si>
    <t>10 110 5317 0000 0000 PAYROLL SERVICES</t>
  </si>
  <si>
    <t>10 110 5318 0000 0000 BANK CHARGES</t>
  </si>
  <si>
    <t>10 110 5320 0000 0000 SCHOOL RESOURCE OFFICER</t>
  </si>
  <si>
    <t>10 110 5345 0000 0000 PRINTING EXPENSE</t>
  </si>
  <si>
    <t>10 110 5350 0000 0000 ADVERTISING/PUBLIC RELATIONS</t>
  </si>
  <si>
    <t>10 110 5355 0000 0000 POSTAGE/SHIPPING</t>
  </si>
  <si>
    <t>10 120 5310 0000 0000 LEGAL</t>
  </si>
  <si>
    <t>10 130 5314 0000 0000 CREDIT REVIEW SERVICES</t>
  </si>
  <si>
    <t>10 130 5315 0000 0000 BUSINESS CONSULTING SERVICES</t>
  </si>
  <si>
    <t>10 130 5316 0000 0000 AUDIT SERVICES</t>
  </si>
  <si>
    <t>10 140 5320 0000 0000 HR CONTRACTED SERVICES</t>
  </si>
  <si>
    <t>10 140 5350 0000 0000 HR ADVERTISING/RECRUITING</t>
  </si>
  <si>
    <t>10 170 5386 0000 0000 O&amp;D WEBSITE</t>
  </si>
  <si>
    <t>10 110 5420 0000 0000 A&amp;F OFFICE SUPPLIES</t>
  </si>
  <si>
    <t>10 110 5425 0000 0000 A&amp;F COPIER SUPPLIES</t>
  </si>
  <si>
    <t>10 110 5450 0000 0000 A&amp;F FURNITURE &amp; EQUIPMENT</t>
  </si>
  <si>
    <t>10 130 5420 0000 0000 FINANCE OFFICE SUPPLIES</t>
  </si>
  <si>
    <t>10 130 5435 0000 0000 SOFTWARE MAINTENANCE</t>
  </si>
  <si>
    <t>10 140 5420 0000 0000 HR OFFICE SUPPLIES</t>
  </si>
  <si>
    <t>10 170 5420 0000 0000 O&amp;D OFFICE SUPPLIES</t>
  </si>
  <si>
    <t>10 170 5435 0000 0000 OUTREACH SOFTWARE PLATFORM</t>
  </si>
  <si>
    <t>10 170 5450 0000 0000 OUTREACH &amp; DEVELOPMENT FURNITURE &amp; EQUIPMENT</t>
  </si>
  <si>
    <t>10 140 5515 0000 0000 HR MATERIALS</t>
  </si>
  <si>
    <t>10 170 5515 0000 0000 O&amp;D OUTREACH MATERIALS</t>
  </si>
  <si>
    <t>10 110 5600 0000 0000 MISCELLANEOUS EXPENSE</t>
  </si>
  <si>
    <t>10 100 5770 0000 0000 SCHOOL BOARD LIABILITY INSUR</t>
  </si>
  <si>
    <t>10 100 5780 0000 0000 BOARD EXPENSES</t>
  </si>
  <si>
    <t>10 100 5781 0000 0000 RESERVE FUND</t>
  </si>
  <si>
    <t>10 110 5710 0000 0000 TRAVEL EXPENSE</t>
  </si>
  <si>
    <t>10 110 5715 0000 0000 TRAVEL ALLOWANCE</t>
  </si>
  <si>
    <t>10 110 5725 0000 0000 A&amp;F DUES &amp; SUBSCRIPTIONS</t>
  </si>
  <si>
    <t>10 110 5726 0000 0000 A&amp;F FEES &amp; LICENSES</t>
  </si>
  <si>
    <t>10 110 5730 0000 0000 A&amp;F MEETINGS &amp; CONFERENCES</t>
  </si>
  <si>
    <t>10 130 5730 0000 0000 FINANCE PROFESSIONAL DEVELOPMENT</t>
  </si>
  <si>
    <t>10 140 5726 0000 0000 HR FEES &amp; LICENSES</t>
  </si>
  <si>
    <t>10 140 5730 0000 0000 HR PROFESSIONAL DEVELOPMENT</t>
  </si>
  <si>
    <t>10 150 5771 0000 0000 GENERAL LIABILITY INSUR</t>
  </si>
  <si>
    <t>10 150 5772 0000 0000 PROPERTY INSUR</t>
  </si>
  <si>
    <t>10 150 5773 0000 0000 VEHICLE INSURANCE</t>
  </si>
  <si>
    <t>10 150 5775 0000 0000 UMBRELLA INSUR</t>
  </si>
  <si>
    <t>10 170 5725 0000 0000 O&amp;D DUES &amp; SUBSCRIPTIONS</t>
  </si>
  <si>
    <t>10 170 5730 0000 0000 O&amp;D PROFESSIONAL DEVELOPMENT</t>
  </si>
  <si>
    <t>10 170 5782 0000 0000 O&amp;D OPEN HOUSE</t>
  </si>
  <si>
    <t>10 170 5783 0000 0000 O&amp;D OTHER EXPENSES</t>
  </si>
  <si>
    <t>10 110 5940 0000 0000 INTEREST EXPENSE LEASES</t>
  </si>
  <si>
    <t>10 210 5375 0000 0000 ES TUTORING HOME &amp; HOSPITAL</t>
  </si>
  <si>
    <t>10 220 5375 0000 0000 MS TUTORING HOME &amp; HOSPITAL</t>
  </si>
  <si>
    <t>10 230 5362 0000 0000 YEARBOOK EXPENSE</t>
  </si>
  <si>
    <t>10 230 5370 0000 0000 VIRTUAL HIGH SCHOOL</t>
  </si>
  <si>
    <t>10 230 5375 0000 0000 HS TUTORING HOME &amp; HOSPITAL</t>
  </si>
  <si>
    <t>10 260 5360 0000 0000 PUPIL SRVCS OUTSOURCED SERVICES</t>
  </si>
  <si>
    <t>10 200 5420 0000 0000 T&amp;L OFFICE SUPPLIES</t>
  </si>
  <si>
    <t>10 200 5425 0000 0000 T&amp;L COPIER SUPPLIES</t>
  </si>
  <si>
    <t>10 200 5450 0000 0000 T&amp;L FURNITURE &amp; EQUIPMENT</t>
  </si>
  <si>
    <t>10 210 5420 0000 0000 K-4 OFFICE SUPPLIES</t>
  </si>
  <si>
    <t>10 210 5450 0000 0000 K-4 FURNITURE &amp; EQUIPMENT</t>
  </si>
  <si>
    <t>10 220 5420 0000 0000 MS OFFICE SUPPLIES</t>
  </si>
  <si>
    <t>10 220 5450 0000 0000 MS FURNITURE &amp; EQUIPMENT</t>
  </si>
  <si>
    <t>10 230 5420 0000 0000 HS OFFICE SUPPLIES</t>
  </si>
  <si>
    <t>10 230 5450 0000 0000 HS FURNITURE &amp; EQUIPMENT</t>
  </si>
  <si>
    <t>10 260 5420 0000 0000 PUPIL SERVICES OFFICE SUPPLIES</t>
  </si>
  <si>
    <t>10 260 5438 0000 0000 PUPIL SERVICES INSTRUCTIONAL SOFTWARE</t>
  </si>
  <si>
    <t>10 260 5440 0000 0000 PUPIL SRVCS INSTRUCTIONAL TECHNOLOGY</t>
  </si>
  <si>
    <t>10 260 5450 0000 0000 PUPIL SRVCS FURNITURE &amp; EQUIPMENT</t>
  </si>
  <si>
    <t>10 200 5514 0000 0000 ASSESSMENTS &amp; TESTING</t>
  </si>
  <si>
    <t>10 200 5515 0000 0000 T&amp;L CURRICULUM MATERIALS</t>
  </si>
  <si>
    <t>10 210 5515 0000 0000 K-4 MATERIALS</t>
  </si>
  <si>
    <t>10 210 5528 0000 0000 K-4 LIBRARY SUPPLIES</t>
  </si>
  <si>
    <t>10 210 5535 0000 0000 K-4 HOMEWORK JOURNALS</t>
  </si>
  <si>
    <t>10 220 5510 0000 0000 MS TEXTBOOKS</t>
  </si>
  <si>
    <t>10 220 5515 0000 0000 MS INSTRUCTIONAL  MATERIALS</t>
  </si>
  <si>
    <t>10 230 5510 0000 0000 HS TEXTBOOKS</t>
  </si>
  <si>
    <t>10 230 5514 0000 0000 HS ASSESSMENTS &amp; TESTING</t>
  </si>
  <si>
    <t>10 230 5515 0000 0000 HS INSTRUCTIONAL MATERIALS</t>
  </si>
  <si>
    <t>10 260 5514 0000 0000 PUPIL SRVCS ASSESSMENTS &amp; TESTING</t>
  </si>
  <si>
    <t>10 260 5515 0000 0000 PUPIL SRVCS INSTRUCTIONAL MATERIALS</t>
  </si>
  <si>
    <t>10 260 5520 0000 0000 BEHAVIOR INTERVENTION SUPPLIES</t>
  </si>
  <si>
    <t>10 200 5720 0000 0000 T&amp;L RECOGNITION &amp; RETENTION</t>
  </si>
  <si>
    <t>10 200 5730 0000 0000 T&amp;L PROFESSIONAL DEVELOPMENT</t>
  </si>
  <si>
    <t>10 200 5731 0000 0000 TUITION &amp; TUITION REIMBURSEMENT</t>
  </si>
  <si>
    <t>10 200 5735 0000 0000 T&amp;L EVENTS</t>
  </si>
  <si>
    <t>10 210 5735 0000 0000 K-4 EVENTS &amp; COMPETITIONS</t>
  </si>
  <si>
    <t>10 210 5740 0000 0000 K-4 FIELD TRIPS</t>
  </si>
  <si>
    <t>10 220 5735 0000 0000 MS EVENTS &amp; COMPETITIONS</t>
  </si>
  <si>
    <t>10 220 5740 0000 0000 MS FIELD TRIPS</t>
  </si>
  <si>
    <t>10 220 5785 0000 0000 MS ACADEMIC HONORS SOCIETIES</t>
  </si>
  <si>
    <t>10 230 5735 0000 0000 HS EVENTS &amp; COMPETITIONS</t>
  </si>
  <si>
    <t>10 230 5740 0000 0000 HS FIELD TRIPS</t>
  </si>
  <si>
    <t>10 230 5785 0000 0000 HS ACADEMIC HONORS SOCIETIES</t>
  </si>
  <si>
    <t>10 260 5730 0000 0000 PUPIL SRVCS PROFESSIONAL DEVELOPMENT</t>
  </si>
  <si>
    <t>10 260 5784 0000 0000 SEPAC</t>
  </si>
  <si>
    <t>10 320 5280 0000 0000 FACILITY/FIELD RENTAL</t>
  </si>
  <si>
    <t>10 360 5285 0000 0000 LEASE STUDENT ACTIVITY VAN</t>
  </si>
  <si>
    <t>10 310 5380 0000 0000 SCHOOL PHYSICIAN FEE</t>
  </si>
  <si>
    <t>10 320 5330 0000 0000 ATHLETICS TRANSPORTATION</t>
  </si>
  <si>
    <t>10 320 5385 0000 0000 ATHLETICS UMPIRES &amp; REFEREES</t>
  </si>
  <si>
    <t>10 360 5330 0000 0000 OPS TRANSPORTATION</t>
  </si>
  <si>
    <t>10 360 5335 0000 0000 SPED TRANSPORTATION</t>
  </si>
  <si>
    <t>10 300 5420 0000 0000 SCHOOL CULTURE &amp; CLIMATE OFFICE SUPPLIES</t>
  </si>
  <si>
    <t>10 310 5420 0000 0000 NURSING OFFICE SUPPLIES</t>
  </si>
  <si>
    <t>10 310 5450 0000 0000 NURSING FURNITURE &amp; EQUIPMENT</t>
  </si>
  <si>
    <t>10 330 5420 0000 0000 SERVICE LEARNING OFFICE SUPPLIES</t>
  </si>
  <si>
    <t>10 350 5420 0000 0000 FOOD SERVICE OFFICE SUPPLIES</t>
  </si>
  <si>
    <t>10 350 5490 0000 0000 FOOD</t>
  </si>
  <si>
    <t>10 360 5420 0000 0000 TRANSPORTATION OFFICE SUPPLIES</t>
  </si>
  <si>
    <t>10 310 5500 0000 0000 NURSING HEALTH SUPPLIES</t>
  </si>
  <si>
    <t>10 320 5580 0000 0000 ATHLETICS SUPPLIES &amp; EQUIPMENT</t>
  </si>
  <si>
    <t>10 320 5585 0000 0000 ATHLETICS UNIFORMS</t>
  </si>
  <si>
    <t>10 330 5515 0000 0000 SERVICE LEARNING MATERIALS</t>
  </si>
  <si>
    <t>10 350 5515 0000 0000 FOOD SERVICE MATERIALS &amp; SUPPLIES</t>
  </si>
  <si>
    <t>10 360 5515 0000 0000 TRANSPORTATION MATERIALS &amp; SUPPLIES</t>
  </si>
  <si>
    <t>10 300 5730 0000 0000 SCHOOL CULTURE &amp; CLIMATE PROFESSIONAL DEVELOPMENT</t>
  </si>
  <si>
    <t>10 310 5725 0000 0000 NURSING DUES &amp; CONFERENCES</t>
  </si>
  <si>
    <t>10 310 5726 0000 0000 NURSING FEES &amp; LICENSES</t>
  </si>
  <si>
    <t>10 320 5725 0000 0000 ATHLETICS DUES &amp; FEES</t>
  </si>
  <si>
    <t>10 325 5735 0000 0000 ACADEMIC EVENTS &amp; COMPETITIONS</t>
  </si>
  <si>
    <t>10 330 5735 0000 0000 SERVICE LEARNING EVENTS &amp; COMPETITIONS</t>
  </si>
  <si>
    <t>10 330 5740 0000 0000 SERVICE LEARNING FIELD TRIPS</t>
  </si>
  <si>
    <t>10 330 5783 0000 0000 STUDENT ACTIVITY EXPENSE</t>
  </si>
  <si>
    <t>10 350 5726 0000 0000 FOOD SERVICE PERMITS</t>
  </si>
  <si>
    <t>10 350 5735 0000 0000 FOOD SERVICE EVENTS &amp; ACTIVITIES</t>
  </si>
  <si>
    <t>10 420 5210 0000 0000 ELECTRIC</t>
  </si>
  <si>
    <t>10 420 5215 0000 0000 GAS</t>
  </si>
  <si>
    <t>10 420 5220 0000 0000 WATER</t>
  </si>
  <si>
    <t>10 420 5225 0000 0000 OIL</t>
  </si>
  <si>
    <t>10 420 5240 0000 0000 HVAC</t>
  </si>
  <si>
    <t>10 420 5241 0000 0000 PLUMBING</t>
  </si>
  <si>
    <t>10 420 5242 0000 0000 ELECTRICAL</t>
  </si>
  <si>
    <t>10 420 5243 0000 0000 FIRE ALARM SYSTEM SERVICES</t>
  </si>
  <si>
    <t>10 420 5245 0000 0000 SECURITY SYSTEM</t>
  </si>
  <si>
    <t>10 420 5250 0000 0000 GROUNDS MAINTENANCE</t>
  </si>
  <si>
    <t>10 420 5260 0000 0000 TRUCK LEASE</t>
  </si>
  <si>
    <t>10 420 5290 0000 0000 CLEANING SERVICES</t>
  </si>
  <si>
    <t>10 420 5295 0000 0000 RUBBISH REMOVAL</t>
  </si>
  <si>
    <t>10 420 5297 0000 0000 SNOW PLOWING</t>
  </si>
  <si>
    <t>10 410 5360 0000 0000 OPS OUTSOURCED SERVICES</t>
  </si>
  <si>
    <t>10 420 5340 0000 0000 TELEPHONE SERVICES</t>
  </si>
  <si>
    <t>10 420 5341 0000 0000 COMMUNICATION MAINTENANCE</t>
  </si>
  <si>
    <t>10 420 5390 0000 0000 AUTO REPAIR SERVICES</t>
  </si>
  <si>
    <t>10 450 5365 0000 0000 IT OUTSOURCED SERVICES</t>
  </si>
  <si>
    <t>10 450 5367 0000 0000 IT PRINTER SERVICE/SUPPLIES</t>
  </si>
  <si>
    <t>10 450 5386 0000 0000 IT COMMUNICATION SERVICES</t>
  </si>
  <si>
    <t>10 410 5420 0000 0000 OPS OFFICE SUPPLIES</t>
  </si>
  <si>
    <t>10 410 5450 0000 0000 OPERATIONS FURNITURE &amp; EQUIPMENT</t>
  </si>
  <si>
    <t>10 420 5460 0000 0000 BUILDING SERVICES/SUPPLIES</t>
  </si>
  <si>
    <t>10 420 5470 0000 0000 CUSTODIAL SUPPLIES</t>
  </si>
  <si>
    <t>10 420 5480 0000 0000 TOOLS</t>
  </si>
  <si>
    <t>10 450 5420 0000 0000 IT OFFICE SUPPLIES</t>
  </si>
  <si>
    <t>10 450 5430 0000 0000 IT NETWORK SERVER SUPPLIES</t>
  </si>
  <si>
    <t>10 450 5435 0000 0000 IT LICENSES &amp; RENEWALS</t>
  </si>
  <si>
    <t>10 450 5436 0000 0000 MICROSOFT SOFTWARE</t>
  </si>
  <si>
    <t>10 450 5437 0000 0000 IT INSTRUCTIONAL SOFTWARE</t>
  </si>
  <si>
    <t>10 450 5439 0000 0000 SIS SOFTWARE</t>
  </si>
  <si>
    <t>10 410 5730 0000 0000 OPS PROFESSIONAL DEVELOPMENT</t>
  </si>
  <si>
    <t>10 420 5726 0000 0000 LICENSE &amp; REGISTRATION RENEWALS</t>
  </si>
  <si>
    <t>10 450 5725 0000 0000 IT MEMBERSHIPS/DUES</t>
  </si>
  <si>
    <t>10 450 5730 0000 0000 IT TRAINING SEMINARS</t>
  </si>
  <si>
    <t>10 450 5744 0000 0000 IT INSTRUCTIONAL HARDWARE</t>
  </si>
  <si>
    <t>Employee Benefits</t>
  </si>
  <si>
    <t>10 510 5175 0000 0000 EMPLOYER FICA</t>
  </si>
  <si>
    <t>10 510 5177 0000 0000 EMPLOYER SUTA</t>
  </si>
  <si>
    <t>10 510 5178 0000 0000 MA UNEMPLOYMENT HEALTH INSUR</t>
  </si>
  <si>
    <t>10 510 5179 0000 0000 PAID FAMILY MEDICAL LEAVE</t>
  </si>
  <si>
    <t>10 510 5180 0000 0000 HEALTH INSURANCE</t>
  </si>
  <si>
    <t>10 510 5181 0000 0000 DENTAL INSURANCE</t>
  </si>
  <si>
    <t>10 510 5182 0000 0000 LIFE INSURANCE</t>
  </si>
  <si>
    <t>10 510 5183 0000 0000 DISABILITY INSURANCE (LTD)</t>
  </si>
  <si>
    <t>10 510 5184 0000 0000 ADMIN FEES-FLEXIBLE SPENDING &amp; 403B</t>
  </si>
  <si>
    <t>10 510 5185 0000 0000 WORKERS COMP INSURANCE</t>
  </si>
  <si>
    <t>10 510 5186 0000 0000 EMPLOYEE ASSISTANT PROGRAM</t>
  </si>
  <si>
    <t>10 510 5188 0000 0000 403B EMPLOYER CONTRIBUTIONS</t>
  </si>
  <si>
    <t>10 510 5189 0000 0000 OTHER EMPLOYEE INSURANCE BENEFITS</t>
  </si>
  <si>
    <t>10 510 5190 0000 0000 OTHER EMPLOYEE BENEFITS</t>
  </si>
  <si>
    <t>10 610 5320 1402 0000 YEAR II TITLE IIA CONTRACTED SERVICES</t>
  </si>
  <si>
    <t>10 610 5320 1802 0000 YEAR II TITLE III CONTRACTED SERVICES</t>
  </si>
  <si>
    <t>10 610 5320 3052 0000 YEAR II TITLE I CONTRACTED SERVICES</t>
  </si>
  <si>
    <t>10 610 5515 1401 0000 YEAR I TITLE IIA SUPPLIES AND MATERIALS</t>
  </si>
  <si>
    <t>10 610 5515 1801 0000 YEAR I TITLE III SUPPLIES AND MATERIALS</t>
  </si>
  <si>
    <t>10 610 5515 1802 0000 YEAR II TITLE III SUPPLIES AND MATERIALS</t>
  </si>
  <si>
    <t>10 610 5515 2401 0000 YEAR I IDEA SPECIAL ED SUPPLIES AND MATERIALS</t>
  </si>
  <si>
    <t>10 610 5515 2523 0000 YEAR III 252 GRANT SUPPLIES &amp; MATERIALS</t>
  </si>
  <si>
    <t>10 610 5515 2621 0000 YEAR I EARLY CHILDHOOD SUPPLIES AND MATERIALS</t>
  </si>
  <si>
    <t>10 610 5515 3051 0000 YEAR I TITLE I SUPPLES AND MATERIALS</t>
  </si>
  <si>
    <t>10 610 5515 3091 0000 YEAR I TITLE IV SUPPLIES AND MATERIALS</t>
  </si>
  <si>
    <t>10 610 5515 3092 0000 YEAR II TITLE IV SUPPLIES AND MATERIALS</t>
  </si>
  <si>
    <t>Subtotal Operating Costs</t>
  </si>
  <si>
    <t>Capital Outlay</t>
  </si>
  <si>
    <t>10 710 5821 0000 0000 HVAC IMPROVEMENTS</t>
  </si>
  <si>
    <t>10 710 5825 0000 0000 BUILDING SECURITY</t>
  </si>
  <si>
    <t>10 710 5826 0000 0000 COMMUNICATION IMPROVEMENTS</t>
  </si>
  <si>
    <t>10 710 5829 0000 0000 OTHER INTERIOR IMPROVEMENTS</t>
  </si>
  <si>
    <t>10 710 5843 0000 0000 FURNITURE &amp; EQUIPMENT</t>
  </si>
  <si>
    <t>10 710 5855 0000 0000 LUNCH AREA EQUIPMENT</t>
  </si>
  <si>
    <t>10 710 5860 0000 0000 TECHNOLOGY PLAN</t>
  </si>
  <si>
    <t>Debt Service</t>
  </si>
  <si>
    <t>10 770 5910 0000 0000 DEBT BONDS-PRINCIPAL</t>
  </si>
  <si>
    <t>10 770 5915 0000 0000 DEBT LOAN-PRINCIPAL</t>
  </si>
  <si>
    <t>10 770 5920 0000 0000 DEBT BONDS-INTEREST</t>
  </si>
  <si>
    <t>10 770 5925 0000 0000 LOAN-INTEREST</t>
  </si>
  <si>
    <t>10 770 5930 0000 0000 DEBT BONDS-ADMIN FEE</t>
  </si>
  <si>
    <t>10 770 5935 0000 0000 LOAN-ADMIN FEE &amp; INSURANCE</t>
  </si>
  <si>
    <t>Depreciation</t>
  </si>
  <si>
    <t>10 790 5891 0000 0000 BUILDING DEPRECIATION</t>
  </si>
  <si>
    <t>10 790 5893 0000 0000 SITE IMPROVEMENTS DEPREC</t>
  </si>
  <si>
    <t>10 790 5894 0000 0000 FURNITURE &amp; FIXTURE DEPREC</t>
  </si>
  <si>
    <t>10 790 5895 0000 0000 MATERIALS &amp; EQUIPMENT DEPREC</t>
  </si>
  <si>
    <t>10 790 5896 0000 0000 SOFTWARE DEPREC</t>
  </si>
  <si>
    <t>Board Capital Reserve</t>
  </si>
  <si>
    <t>Total Expenses</t>
  </si>
  <si>
    <t>NET BUDGET RESERVED</t>
  </si>
  <si>
    <t>Projections</t>
  </si>
  <si>
    <t xml:space="preserve">10 610 5450 7221 0000 YEAR I SCHOOL NUTRITION EQUIP ASSISTANCE </t>
  </si>
  <si>
    <t>State</t>
  </si>
  <si>
    <t>Fees in early October $720,238</t>
  </si>
  <si>
    <t>increased based on current interest</t>
  </si>
  <si>
    <t>Staffing Adjustments Mid-Year Hires &amp; LOA</t>
  </si>
  <si>
    <t xml:space="preserve">TOTAL Revenues </t>
  </si>
  <si>
    <t>TOTAL Expenses</t>
  </si>
  <si>
    <t>Net Income Available for debt services</t>
  </si>
  <si>
    <t>Annual Debt Service</t>
  </si>
  <si>
    <t>Debt Service Coverage Ratio</t>
  </si>
  <si>
    <t>team building MSB ???</t>
  </si>
  <si>
    <t>remove?</t>
  </si>
  <si>
    <t>what will be the actual expense</t>
  </si>
  <si>
    <t>Eastern Bank is no longer requiring guarantee from Mass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</si>
</sst>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[Red]\(#,##0.00\)"/>
  </numFmts>
  <fonts count="9">
    <font>
      <sz val="11"/>
      <name val="Calibri"/>
    </font>
    <font>
      <u/>
      <sz val="11"/>
      <name val="Calibri"/>
    </font>
    <font>
      <b/>
      <u/>
      <sz val="11"/>
      <name val="Arial"/>
    </font>
    <font>
      <b/>
      <sz val="12"/>
      <name val="Arial"/>
    </font>
    <font>
      <sz val="11"/>
      <name val="Calibri"/>
    </font>
    <font>
      <b/>
      <sz val="11"/>
      <name val="Calibri"/>
    </font>
    <font>
      <u/>
      <sz val="11"/>
      <name val="Calibri"/>
    </font>
    <font>
      <sz val="11"/>
      <name val="Calibri"/>
      <family val="2"/>
    </font>
    <font>
      <b/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rgb="FFFFFF00"/>
        <bgColor indexed="64"/>
      </patternFill>
    </fill>
  </fills>
  <borders count="27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78">
    <xf numFmtId="0" fontId="0" fillId="0" borderId="0" xfId="0"/>
    <xf numFmtId="0" fontId="2" fillId="0" borderId="1" xfId="0" applyFont="1" applyBorder="1" applyAlignment="1">
      <alignment horizontal="right" wrapText="1"/>
    </xf>
    <xf numFmtId="164" fontId="0" fillId="0" borderId="2" xfId="0" applyNumberFormat="1" applyBorder="1" applyAlignment="1">
      <alignment vertical="top"/>
    </xf>
    <xf numFmtId="0" fontId="0" fillId="0" borderId="3" xfId="0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0" fontId="5" fillId="0" borderId="15" xfId="0" applyFont="1" applyBorder="1" applyAlignment="1">
      <alignment horizontal="left" vertical="top" wrapText="1"/>
    </xf>
    <xf numFmtId="164" fontId="5" fillId="0" borderId="16" xfId="0" applyNumberFormat="1" applyFont="1" applyBorder="1" applyAlignment="1">
      <alignment vertical="top"/>
    </xf>
    <xf numFmtId="164" fontId="5" fillId="0" borderId="17" xfId="0" applyNumberFormat="1" applyFont="1" applyBorder="1" applyAlignment="1">
      <alignment vertical="top"/>
    </xf>
    <xf numFmtId="164" fontId="5" fillId="0" borderId="18" xfId="0" applyNumberFormat="1" applyFont="1" applyBorder="1" applyAlignment="1">
      <alignment vertical="top"/>
    </xf>
    <xf numFmtId="164" fontId="5" fillId="0" borderId="19" xfId="0" applyNumberFormat="1" applyFont="1" applyBorder="1" applyAlignment="1">
      <alignment vertical="top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/>
    <xf numFmtId="0" fontId="6" fillId="0" borderId="22" xfId="0" applyFont="1" applyBorder="1"/>
    <xf numFmtId="0" fontId="6" fillId="0" borderId="23" xfId="0" applyFont="1" applyBorder="1"/>
    <xf numFmtId="0" fontId="6" fillId="0" borderId="24" xfId="0" applyFont="1" applyBorder="1"/>
    <xf numFmtId="0" fontId="5" fillId="0" borderId="25" xfId="0" applyFont="1" applyBorder="1" applyAlignment="1">
      <alignment horizontal="left" vertical="top" wrapText="1"/>
    </xf>
    <xf numFmtId="164" fontId="5" fillId="0" borderId="26" xfId="0" applyNumberFormat="1" applyFont="1" applyBorder="1" applyAlignment="1">
      <alignment vertical="top"/>
    </xf>
    <xf numFmtId="164" fontId="5" fillId="0" borderId="27" xfId="0" applyNumberFormat="1" applyFont="1" applyBorder="1" applyAlignment="1">
      <alignment vertical="top"/>
    </xf>
    <xf numFmtId="164" fontId="5" fillId="0" borderId="28" xfId="0" applyNumberFormat="1" applyFont="1" applyBorder="1" applyAlignment="1">
      <alignment vertical="top"/>
    </xf>
    <xf numFmtId="164" fontId="5" fillId="0" borderId="29" xfId="0" applyNumberFormat="1" applyFont="1" applyBorder="1" applyAlignment="1">
      <alignment vertical="top"/>
    </xf>
    <xf numFmtId="0" fontId="6" fillId="0" borderId="30" xfId="0" applyFont="1" applyBorder="1" applyAlignment="1">
      <alignment horizontal="left" vertical="top" wrapText="1"/>
    </xf>
    <xf numFmtId="0" fontId="6" fillId="0" borderId="31" xfId="0" applyFont="1" applyBorder="1"/>
    <xf numFmtId="0" fontId="6" fillId="0" borderId="32" xfId="0" applyFont="1" applyBorder="1"/>
    <xf numFmtId="0" fontId="6" fillId="0" borderId="33" xfId="0" applyFont="1" applyBorder="1"/>
    <xf numFmtId="0" fontId="6" fillId="0" borderId="34" xfId="0" applyFont="1" applyBorder="1"/>
    <xf numFmtId="0" fontId="6" fillId="0" borderId="35" xfId="0" applyFont="1" applyBorder="1" applyAlignment="1">
      <alignment horizontal="left" vertical="top" wrapText="1"/>
    </xf>
    <xf numFmtId="0" fontId="6" fillId="0" borderId="36" xfId="0" applyFont="1" applyBorder="1"/>
    <xf numFmtId="0" fontId="6" fillId="0" borderId="37" xfId="0" applyFont="1" applyBorder="1"/>
    <xf numFmtId="0" fontId="6" fillId="0" borderId="38" xfId="0" applyFont="1" applyBorder="1"/>
    <xf numFmtId="0" fontId="6" fillId="0" borderId="39" xfId="0" applyFont="1" applyBorder="1"/>
    <xf numFmtId="0" fontId="6" fillId="0" borderId="40" xfId="0" applyFont="1" applyBorder="1" applyAlignment="1">
      <alignment horizontal="left" vertical="top" wrapText="1"/>
    </xf>
    <xf numFmtId="0" fontId="6" fillId="0" borderId="41" xfId="0" applyFont="1" applyBorder="1"/>
    <xf numFmtId="0" fontId="6" fillId="0" borderId="42" xfId="0" applyFont="1" applyBorder="1"/>
    <xf numFmtId="0" fontId="6" fillId="0" borderId="43" xfId="0" applyFont="1" applyBorder="1"/>
    <xf numFmtId="0" fontId="6" fillId="0" borderId="44" xfId="0" applyFont="1" applyBorder="1"/>
    <xf numFmtId="0" fontId="5" fillId="0" borderId="45" xfId="0" applyFont="1" applyBorder="1" applyAlignment="1">
      <alignment horizontal="left" vertical="top" wrapText="1"/>
    </xf>
    <xf numFmtId="164" fontId="5" fillId="0" borderId="46" xfId="0" applyNumberFormat="1" applyFont="1" applyBorder="1" applyAlignment="1">
      <alignment vertical="top"/>
    </xf>
    <xf numFmtId="164" fontId="5" fillId="0" borderId="47" xfId="0" applyNumberFormat="1" applyFont="1" applyBorder="1" applyAlignment="1">
      <alignment vertical="top"/>
    </xf>
    <xf numFmtId="164" fontId="5" fillId="0" borderId="48" xfId="0" applyNumberFormat="1" applyFont="1" applyBorder="1" applyAlignment="1">
      <alignment vertical="top"/>
    </xf>
    <xf numFmtId="164" fontId="5" fillId="0" borderId="49" xfId="0" applyNumberFormat="1" applyFont="1" applyBorder="1" applyAlignment="1">
      <alignment vertical="top"/>
    </xf>
    <xf numFmtId="0" fontId="6" fillId="0" borderId="50" xfId="0" applyFont="1" applyBorder="1" applyAlignment="1">
      <alignment horizontal="left" vertical="top" wrapText="1"/>
    </xf>
    <xf numFmtId="0" fontId="6" fillId="0" borderId="51" xfId="0" applyFont="1" applyBorder="1"/>
    <xf numFmtId="0" fontId="6" fillId="0" borderId="52" xfId="0" applyFont="1" applyBorder="1"/>
    <xf numFmtId="0" fontId="6" fillId="0" borderId="53" xfId="0" applyFont="1" applyBorder="1"/>
    <xf numFmtId="0" fontId="6" fillId="0" borderId="54" xfId="0" applyFont="1" applyBorder="1"/>
    <xf numFmtId="0" fontId="6" fillId="0" borderId="55" xfId="0" applyFont="1" applyBorder="1" applyAlignment="1">
      <alignment horizontal="left" vertical="top" wrapText="1"/>
    </xf>
    <xf numFmtId="0" fontId="6" fillId="0" borderId="56" xfId="0" applyFont="1" applyBorder="1"/>
    <xf numFmtId="0" fontId="6" fillId="0" borderId="57" xfId="0" applyFont="1" applyBorder="1"/>
    <xf numFmtId="0" fontId="6" fillId="0" borderId="58" xfId="0" applyFont="1" applyBorder="1"/>
    <xf numFmtId="0" fontId="6" fillId="0" borderId="59" xfId="0" applyFont="1" applyBorder="1"/>
    <xf numFmtId="0" fontId="5" fillId="0" borderId="60" xfId="0" applyFont="1" applyBorder="1" applyAlignment="1">
      <alignment horizontal="left" vertical="top" wrapText="1"/>
    </xf>
    <xf numFmtId="164" fontId="5" fillId="0" borderId="61" xfId="0" applyNumberFormat="1" applyFont="1" applyBorder="1" applyAlignment="1">
      <alignment vertical="top"/>
    </xf>
    <xf numFmtId="164" fontId="5" fillId="0" borderId="62" xfId="0" applyNumberFormat="1" applyFont="1" applyBorder="1" applyAlignment="1">
      <alignment vertical="top"/>
    </xf>
    <xf numFmtId="164" fontId="5" fillId="0" borderId="63" xfId="0" applyNumberFormat="1" applyFont="1" applyBorder="1" applyAlignment="1">
      <alignment vertical="top"/>
    </xf>
    <xf numFmtId="164" fontId="5" fillId="0" borderId="64" xfId="0" applyNumberFormat="1" applyFont="1" applyBorder="1" applyAlignment="1">
      <alignment vertical="top"/>
    </xf>
    <xf numFmtId="0" fontId="6" fillId="0" borderId="65" xfId="0" applyFont="1" applyBorder="1" applyAlignment="1">
      <alignment horizontal="left" vertical="top" wrapText="1"/>
    </xf>
    <xf numFmtId="0" fontId="6" fillId="0" borderId="66" xfId="0" applyFont="1" applyBorder="1"/>
    <xf numFmtId="0" fontId="6" fillId="0" borderId="67" xfId="0" applyFont="1" applyBorder="1"/>
    <xf numFmtId="0" fontId="6" fillId="0" borderId="68" xfId="0" applyFont="1" applyBorder="1"/>
    <xf numFmtId="0" fontId="6" fillId="0" borderId="69" xfId="0" applyFont="1" applyBorder="1"/>
    <xf numFmtId="0" fontId="5" fillId="0" borderId="70" xfId="0" applyFont="1" applyBorder="1" applyAlignment="1">
      <alignment horizontal="left" vertical="top" wrapText="1"/>
    </xf>
    <xf numFmtId="164" fontId="5" fillId="0" borderId="71" xfId="0" applyNumberFormat="1" applyFont="1" applyBorder="1" applyAlignment="1">
      <alignment vertical="top"/>
    </xf>
    <xf numFmtId="164" fontId="5" fillId="0" borderId="72" xfId="0" applyNumberFormat="1" applyFont="1" applyBorder="1" applyAlignment="1">
      <alignment vertical="top"/>
    </xf>
    <xf numFmtId="164" fontId="5" fillId="0" borderId="73" xfId="0" applyNumberFormat="1" applyFont="1" applyBorder="1" applyAlignment="1">
      <alignment vertical="top"/>
    </xf>
    <xf numFmtId="164" fontId="5" fillId="0" borderId="74" xfId="0" applyNumberFormat="1" applyFont="1" applyBorder="1" applyAlignment="1">
      <alignment vertical="top"/>
    </xf>
    <xf numFmtId="0" fontId="6" fillId="0" borderId="75" xfId="0" applyFont="1" applyBorder="1" applyAlignment="1">
      <alignment horizontal="left" vertical="top" wrapText="1"/>
    </xf>
    <xf numFmtId="0" fontId="6" fillId="0" borderId="76" xfId="0" applyFont="1" applyBorder="1"/>
    <xf numFmtId="0" fontId="6" fillId="0" borderId="77" xfId="0" applyFont="1" applyBorder="1"/>
    <xf numFmtId="0" fontId="6" fillId="0" borderId="78" xfId="0" applyFont="1" applyBorder="1"/>
    <xf numFmtId="0" fontId="6" fillId="0" borderId="79" xfId="0" applyFont="1" applyBorder="1"/>
    <xf numFmtId="0" fontId="5" fillId="0" borderId="80" xfId="0" applyFont="1" applyBorder="1" applyAlignment="1">
      <alignment horizontal="left" vertical="top" wrapText="1"/>
    </xf>
    <xf numFmtId="164" fontId="5" fillId="0" borderId="81" xfId="0" applyNumberFormat="1" applyFont="1" applyBorder="1" applyAlignment="1">
      <alignment vertical="top"/>
    </xf>
    <xf numFmtId="164" fontId="5" fillId="0" borderId="82" xfId="0" applyNumberFormat="1" applyFont="1" applyBorder="1" applyAlignment="1">
      <alignment vertical="top"/>
    </xf>
    <xf numFmtId="164" fontId="5" fillId="0" borderId="83" xfId="0" applyNumberFormat="1" applyFont="1" applyBorder="1" applyAlignment="1">
      <alignment vertical="top"/>
    </xf>
    <xf numFmtId="164" fontId="5" fillId="0" borderId="84" xfId="0" applyNumberFormat="1" applyFont="1" applyBorder="1" applyAlignment="1">
      <alignment vertical="top"/>
    </xf>
    <xf numFmtId="0" fontId="5" fillId="0" borderId="85" xfId="0" applyFont="1" applyBorder="1" applyAlignment="1">
      <alignment horizontal="left" vertical="top" wrapText="1"/>
    </xf>
    <xf numFmtId="164" fontId="5" fillId="0" borderId="86" xfId="0" applyNumberFormat="1" applyFont="1" applyBorder="1" applyAlignment="1">
      <alignment vertical="top"/>
    </xf>
    <xf numFmtId="164" fontId="5" fillId="0" borderId="87" xfId="0" applyNumberFormat="1" applyFont="1" applyBorder="1" applyAlignment="1">
      <alignment vertical="top"/>
    </xf>
    <xf numFmtId="164" fontId="5" fillId="0" borderId="88" xfId="0" applyNumberFormat="1" applyFont="1" applyBorder="1" applyAlignment="1">
      <alignment vertical="top"/>
    </xf>
    <xf numFmtId="164" fontId="5" fillId="0" borderId="89" xfId="0" applyNumberFormat="1" applyFont="1" applyBorder="1" applyAlignment="1">
      <alignment vertical="top"/>
    </xf>
    <xf numFmtId="0" fontId="5" fillId="0" borderId="90" xfId="0" applyFont="1" applyBorder="1" applyAlignment="1">
      <alignment horizontal="left" vertical="top" wrapText="1"/>
    </xf>
    <xf numFmtId="0" fontId="5" fillId="0" borderId="91" xfId="0" applyFont="1" applyBorder="1"/>
    <xf numFmtId="0" fontId="5" fillId="0" borderId="92" xfId="0" applyFont="1" applyBorder="1"/>
    <xf numFmtId="0" fontId="5" fillId="0" borderId="93" xfId="0" applyFont="1" applyBorder="1"/>
    <xf numFmtId="0" fontId="5" fillId="0" borderId="94" xfId="0" applyFont="1" applyBorder="1"/>
    <xf numFmtId="0" fontId="5" fillId="0" borderId="95" xfId="0" applyFont="1" applyBorder="1" applyAlignment="1">
      <alignment horizontal="left" vertical="top" wrapText="1"/>
    </xf>
    <xf numFmtId="0" fontId="5" fillId="0" borderId="96" xfId="0" applyFont="1" applyBorder="1"/>
    <xf numFmtId="0" fontId="5" fillId="0" borderId="97" xfId="0" applyFont="1" applyBorder="1"/>
    <xf numFmtId="0" fontId="5" fillId="0" borderId="98" xfId="0" applyFont="1" applyBorder="1"/>
    <xf numFmtId="0" fontId="5" fillId="0" borderId="99" xfId="0" applyFont="1" applyBorder="1"/>
    <xf numFmtId="0" fontId="6" fillId="0" borderId="100" xfId="0" applyFont="1" applyBorder="1" applyAlignment="1">
      <alignment horizontal="left" vertical="top" wrapText="1"/>
    </xf>
    <xf numFmtId="0" fontId="6" fillId="0" borderId="101" xfId="0" applyFont="1" applyBorder="1"/>
    <xf numFmtId="0" fontId="6" fillId="0" borderId="102" xfId="0" applyFont="1" applyBorder="1"/>
    <xf numFmtId="0" fontId="6" fillId="0" borderId="103" xfId="0" applyFont="1" applyBorder="1"/>
    <xf numFmtId="0" fontId="6" fillId="0" borderId="104" xfId="0" applyFont="1" applyBorder="1"/>
    <xf numFmtId="0" fontId="5" fillId="0" borderId="105" xfId="0" applyFont="1" applyBorder="1" applyAlignment="1">
      <alignment horizontal="left" vertical="top" wrapText="1"/>
    </xf>
    <xf numFmtId="164" fontId="5" fillId="0" borderId="106" xfId="0" applyNumberFormat="1" applyFont="1" applyBorder="1" applyAlignment="1">
      <alignment vertical="top"/>
    </xf>
    <xf numFmtId="164" fontId="5" fillId="0" borderId="107" xfId="0" applyNumberFormat="1" applyFont="1" applyBorder="1" applyAlignment="1">
      <alignment vertical="top"/>
    </xf>
    <xf numFmtId="164" fontId="5" fillId="0" borderId="108" xfId="0" applyNumberFormat="1" applyFont="1" applyBorder="1" applyAlignment="1">
      <alignment vertical="top"/>
    </xf>
    <xf numFmtId="164" fontId="5" fillId="0" borderId="109" xfId="0" applyNumberFormat="1" applyFont="1" applyBorder="1" applyAlignment="1">
      <alignment vertical="top"/>
    </xf>
    <xf numFmtId="0" fontId="6" fillId="0" borderId="110" xfId="0" applyFont="1" applyBorder="1" applyAlignment="1">
      <alignment horizontal="left" vertical="top" wrapText="1"/>
    </xf>
    <xf numFmtId="0" fontId="6" fillId="0" borderId="111" xfId="0" applyFont="1" applyBorder="1"/>
    <xf numFmtId="0" fontId="6" fillId="0" borderId="112" xfId="0" applyFont="1" applyBorder="1"/>
    <xf numFmtId="0" fontId="6" fillId="0" borderId="113" xfId="0" applyFont="1" applyBorder="1"/>
    <xf numFmtId="0" fontId="6" fillId="0" borderId="114" xfId="0" applyFont="1" applyBorder="1"/>
    <xf numFmtId="0" fontId="5" fillId="0" borderId="115" xfId="0" applyFont="1" applyBorder="1" applyAlignment="1">
      <alignment horizontal="left" vertical="top" wrapText="1"/>
    </xf>
    <xf numFmtId="164" fontId="5" fillId="0" borderId="116" xfId="0" applyNumberFormat="1" applyFont="1" applyBorder="1" applyAlignment="1">
      <alignment vertical="top"/>
    </xf>
    <xf numFmtId="164" fontId="5" fillId="0" borderId="117" xfId="0" applyNumberFormat="1" applyFont="1" applyBorder="1" applyAlignment="1">
      <alignment vertical="top"/>
    </xf>
    <xf numFmtId="164" fontId="5" fillId="0" borderId="118" xfId="0" applyNumberFormat="1" applyFont="1" applyBorder="1" applyAlignment="1">
      <alignment vertical="top"/>
    </xf>
    <xf numFmtId="164" fontId="5" fillId="0" borderId="119" xfId="0" applyNumberFormat="1" applyFont="1" applyBorder="1" applyAlignment="1">
      <alignment vertical="top"/>
    </xf>
    <xf numFmtId="0" fontId="6" fillId="0" borderId="120" xfId="0" applyFont="1" applyBorder="1" applyAlignment="1">
      <alignment horizontal="left" vertical="top" wrapText="1"/>
    </xf>
    <xf numFmtId="0" fontId="6" fillId="0" borderId="121" xfId="0" applyFont="1" applyBorder="1"/>
    <xf numFmtId="0" fontId="6" fillId="0" borderId="122" xfId="0" applyFont="1" applyBorder="1"/>
    <xf numFmtId="0" fontId="6" fillId="0" borderId="123" xfId="0" applyFont="1" applyBorder="1"/>
    <xf numFmtId="0" fontId="6" fillId="0" borderId="124" xfId="0" applyFont="1" applyBorder="1"/>
    <xf numFmtId="0" fontId="5" fillId="0" borderId="125" xfId="0" applyFont="1" applyBorder="1" applyAlignment="1">
      <alignment horizontal="left" vertical="top" wrapText="1"/>
    </xf>
    <xf numFmtId="164" fontId="5" fillId="0" borderId="126" xfId="0" applyNumberFormat="1" applyFont="1" applyBorder="1" applyAlignment="1">
      <alignment vertical="top"/>
    </xf>
    <xf numFmtId="164" fontId="5" fillId="0" borderId="127" xfId="0" applyNumberFormat="1" applyFont="1" applyBorder="1" applyAlignment="1">
      <alignment vertical="top"/>
    </xf>
    <xf numFmtId="164" fontId="5" fillId="0" borderId="128" xfId="0" applyNumberFormat="1" applyFont="1" applyBorder="1" applyAlignment="1">
      <alignment vertical="top"/>
    </xf>
    <xf numFmtId="164" fontId="5" fillId="0" borderId="129" xfId="0" applyNumberFormat="1" applyFont="1" applyBorder="1" applyAlignment="1">
      <alignment vertical="top"/>
    </xf>
    <xf numFmtId="0" fontId="6" fillId="0" borderId="130" xfId="0" applyFont="1" applyBorder="1" applyAlignment="1">
      <alignment horizontal="left" vertical="top" wrapText="1"/>
    </xf>
    <xf numFmtId="0" fontId="6" fillId="0" borderId="131" xfId="0" applyFont="1" applyBorder="1"/>
    <xf numFmtId="0" fontId="6" fillId="0" borderId="132" xfId="0" applyFont="1" applyBorder="1"/>
    <xf numFmtId="0" fontId="6" fillId="0" borderId="133" xfId="0" applyFont="1" applyBorder="1"/>
    <xf numFmtId="0" fontId="6" fillId="0" borderId="134" xfId="0" applyFont="1" applyBorder="1"/>
    <xf numFmtId="0" fontId="5" fillId="0" borderId="135" xfId="0" applyFont="1" applyBorder="1" applyAlignment="1">
      <alignment horizontal="left" vertical="top" wrapText="1"/>
    </xf>
    <xf numFmtId="164" fontId="5" fillId="0" borderId="136" xfId="0" applyNumberFormat="1" applyFont="1" applyBorder="1" applyAlignment="1">
      <alignment vertical="top"/>
    </xf>
    <xf numFmtId="164" fontId="5" fillId="0" borderId="137" xfId="0" applyNumberFormat="1" applyFont="1" applyBorder="1" applyAlignment="1">
      <alignment vertical="top"/>
    </xf>
    <xf numFmtId="164" fontId="5" fillId="0" borderId="138" xfId="0" applyNumberFormat="1" applyFont="1" applyBorder="1" applyAlignment="1">
      <alignment vertical="top"/>
    </xf>
    <xf numFmtId="164" fontId="5" fillId="0" borderId="139" xfId="0" applyNumberFormat="1" applyFont="1" applyBorder="1" applyAlignment="1">
      <alignment vertical="top"/>
    </xf>
    <xf numFmtId="0" fontId="6" fillId="0" borderId="140" xfId="0" applyFont="1" applyBorder="1" applyAlignment="1">
      <alignment horizontal="left" vertical="top" wrapText="1"/>
    </xf>
    <xf numFmtId="0" fontId="6" fillId="0" borderId="141" xfId="0" applyFont="1" applyBorder="1"/>
    <xf numFmtId="0" fontId="6" fillId="0" borderId="142" xfId="0" applyFont="1" applyBorder="1"/>
    <xf numFmtId="0" fontId="6" fillId="0" borderId="143" xfId="0" applyFont="1" applyBorder="1"/>
    <xf numFmtId="0" fontId="6" fillId="0" borderId="144" xfId="0" applyFont="1" applyBorder="1"/>
    <xf numFmtId="0" fontId="5" fillId="0" borderId="145" xfId="0" applyFont="1" applyBorder="1" applyAlignment="1">
      <alignment horizontal="left" vertical="top" wrapText="1"/>
    </xf>
    <xf numFmtId="164" fontId="5" fillId="0" borderId="146" xfId="0" applyNumberFormat="1" applyFont="1" applyBorder="1" applyAlignment="1">
      <alignment vertical="top"/>
    </xf>
    <xf numFmtId="164" fontId="5" fillId="0" borderId="147" xfId="0" applyNumberFormat="1" applyFont="1" applyBorder="1" applyAlignment="1">
      <alignment vertical="top"/>
    </xf>
    <xf numFmtId="164" fontId="5" fillId="0" borderId="148" xfId="0" applyNumberFormat="1" applyFont="1" applyBorder="1" applyAlignment="1">
      <alignment vertical="top"/>
    </xf>
    <xf numFmtId="164" fontId="5" fillId="0" borderId="149" xfId="0" applyNumberFormat="1" applyFont="1" applyBorder="1" applyAlignment="1">
      <alignment vertical="top"/>
    </xf>
    <xf numFmtId="0" fontId="5" fillId="0" borderId="150" xfId="0" applyFont="1" applyBorder="1" applyAlignment="1">
      <alignment horizontal="left" vertical="top" wrapText="1"/>
    </xf>
    <xf numFmtId="164" fontId="5" fillId="0" borderId="151" xfId="0" applyNumberFormat="1" applyFont="1" applyBorder="1" applyAlignment="1">
      <alignment vertical="top"/>
    </xf>
    <xf numFmtId="164" fontId="5" fillId="0" borderId="152" xfId="0" applyNumberFormat="1" applyFont="1" applyBorder="1" applyAlignment="1">
      <alignment vertical="top"/>
    </xf>
    <xf numFmtId="164" fontId="5" fillId="0" borderId="153" xfId="0" applyNumberFormat="1" applyFont="1" applyBorder="1" applyAlignment="1">
      <alignment vertical="top"/>
    </xf>
    <xf numFmtId="164" fontId="5" fillId="0" borderId="154" xfId="0" applyNumberFormat="1" applyFont="1" applyBorder="1" applyAlignment="1">
      <alignment vertical="top"/>
    </xf>
    <xf numFmtId="0" fontId="5" fillId="0" borderId="155" xfId="0" applyFont="1" applyBorder="1" applyAlignment="1">
      <alignment horizontal="left" vertical="top" wrapText="1"/>
    </xf>
    <xf numFmtId="0" fontId="5" fillId="0" borderId="156" xfId="0" applyFont="1" applyBorder="1"/>
    <xf numFmtId="0" fontId="5" fillId="0" borderId="157" xfId="0" applyFont="1" applyBorder="1"/>
    <xf numFmtId="0" fontId="5" fillId="0" borderId="158" xfId="0" applyFont="1" applyBorder="1"/>
    <xf numFmtId="0" fontId="5" fillId="0" borderId="159" xfId="0" applyFont="1" applyBorder="1"/>
    <xf numFmtId="0" fontId="6" fillId="0" borderId="160" xfId="0" applyFont="1" applyBorder="1" applyAlignment="1">
      <alignment horizontal="left" vertical="top" wrapText="1"/>
    </xf>
    <xf numFmtId="0" fontId="6" fillId="0" borderId="161" xfId="0" applyFont="1" applyBorder="1"/>
    <xf numFmtId="0" fontId="6" fillId="0" borderId="162" xfId="0" applyFont="1" applyBorder="1"/>
    <xf numFmtId="0" fontId="6" fillId="0" borderId="163" xfId="0" applyFont="1" applyBorder="1"/>
    <xf numFmtId="0" fontId="6" fillId="0" borderId="164" xfId="0" applyFont="1" applyBorder="1"/>
    <xf numFmtId="0" fontId="5" fillId="0" borderId="165" xfId="0" applyFont="1" applyBorder="1" applyAlignment="1">
      <alignment horizontal="left" vertical="top" wrapText="1"/>
    </xf>
    <xf numFmtId="164" fontId="5" fillId="0" borderId="166" xfId="0" applyNumberFormat="1" applyFont="1" applyBorder="1" applyAlignment="1">
      <alignment vertical="top"/>
    </xf>
    <xf numFmtId="164" fontId="5" fillId="0" borderId="167" xfId="0" applyNumberFormat="1" applyFont="1" applyBorder="1" applyAlignment="1">
      <alignment vertical="top"/>
    </xf>
    <xf numFmtId="164" fontId="5" fillId="0" borderId="168" xfId="0" applyNumberFormat="1" applyFont="1" applyBorder="1" applyAlignment="1">
      <alignment vertical="top"/>
    </xf>
    <xf numFmtId="164" fontId="5" fillId="0" borderId="169" xfId="0" applyNumberFormat="1" applyFont="1" applyBorder="1" applyAlignment="1">
      <alignment vertical="top"/>
    </xf>
    <xf numFmtId="0" fontId="6" fillId="0" borderId="170" xfId="0" applyFont="1" applyBorder="1" applyAlignment="1">
      <alignment horizontal="left" vertical="top" wrapText="1"/>
    </xf>
    <xf numFmtId="0" fontId="6" fillId="0" borderId="171" xfId="0" applyFont="1" applyBorder="1"/>
    <xf numFmtId="0" fontId="6" fillId="0" borderId="172" xfId="0" applyFont="1" applyBorder="1"/>
    <xf numFmtId="0" fontId="6" fillId="0" borderId="173" xfId="0" applyFont="1" applyBorder="1"/>
    <xf numFmtId="0" fontId="6" fillId="0" borderId="174" xfId="0" applyFont="1" applyBorder="1"/>
    <xf numFmtId="0" fontId="5" fillId="0" borderId="175" xfId="0" applyFont="1" applyBorder="1" applyAlignment="1">
      <alignment horizontal="left" vertical="top" wrapText="1"/>
    </xf>
    <xf numFmtId="164" fontId="5" fillId="0" borderId="176" xfId="0" applyNumberFormat="1" applyFont="1" applyBorder="1" applyAlignment="1">
      <alignment vertical="top"/>
    </xf>
    <xf numFmtId="164" fontId="5" fillId="0" borderId="177" xfId="0" applyNumberFormat="1" applyFont="1" applyBorder="1" applyAlignment="1">
      <alignment vertical="top"/>
    </xf>
    <xf numFmtId="164" fontId="5" fillId="0" borderId="178" xfId="0" applyNumberFormat="1" applyFont="1" applyBorder="1" applyAlignment="1">
      <alignment vertical="top"/>
    </xf>
    <xf numFmtId="164" fontId="5" fillId="0" borderId="179" xfId="0" applyNumberFormat="1" applyFont="1" applyBorder="1" applyAlignment="1">
      <alignment vertical="top"/>
    </xf>
    <xf numFmtId="0" fontId="6" fillId="0" borderId="180" xfId="0" applyFont="1" applyBorder="1" applyAlignment="1">
      <alignment horizontal="left" vertical="top" wrapText="1"/>
    </xf>
    <xf numFmtId="0" fontId="6" fillId="0" borderId="181" xfId="0" applyFont="1" applyBorder="1"/>
    <xf numFmtId="0" fontId="6" fillId="0" borderId="182" xfId="0" applyFont="1" applyBorder="1"/>
    <xf numFmtId="0" fontId="6" fillId="0" borderId="183" xfId="0" applyFont="1" applyBorder="1"/>
    <xf numFmtId="0" fontId="6" fillId="0" borderId="184" xfId="0" applyFont="1" applyBorder="1"/>
    <xf numFmtId="0" fontId="5" fillId="0" borderId="185" xfId="0" applyFont="1" applyBorder="1" applyAlignment="1">
      <alignment horizontal="left" vertical="top" wrapText="1"/>
    </xf>
    <xf numFmtId="164" fontId="5" fillId="0" borderId="186" xfId="0" applyNumberFormat="1" applyFont="1" applyBorder="1" applyAlignment="1">
      <alignment vertical="top"/>
    </xf>
    <xf numFmtId="164" fontId="5" fillId="0" borderId="187" xfId="0" applyNumberFormat="1" applyFont="1" applyBorder="1" applyAlignment="1">
      <alignment vertical="top"/>
    </xf>
    <xf numFmtId="164" fontId="5" fillId="0" borderId="188" xfId="0" applyNumberFormat="1" applyFont="1" applyBorder="1" applyAlignment="1">
      <alignment vertical="top"/>
    </xf>
    <xf numFmtId="164" fontId="5" fillId="0" borderId="189" xfId="0" applyNumberFormat="1" applyFont="1" applyBorder="1" applyAlignment="1">
      <alignment vertical="top"/>
    </xf>
    <xf numFmtId="0" fontId="6" fillId="0" borderId="190" xfId="0" applyFont="1" applyBorder="1" applyAlignment="1">
      <alignment horizontal="left" vertical="top" wrapText="1"/>
    </xf>
    <xf numFmtId="0" fontId="6" fillId="0" borderId="191" xfId="0" applyFont="1" applyBorder="1"/>
    <xf numFmtId="0" fontId="6" fillId="0" borderId="192" xfId="0" applyFont="1" applyBorder="1"/>
    <xf numFmtId="0" fontId="6" fillId="0" borderId="193" xfId="0" applyFont="1" applyBorder="1"/>
    <xf numFmtId="0" fontId="6" fillId="0" borderId="194" xfId="0" applyFont="1" applyBorder="1"/>
    <xf numFmtId="0" fontId="5" fillId="0" borderId="195" xfId="0" applyFont="1" applyBorder="1" applyAlignment="1">
      <alignment horizontal="left" vertical="top" wrapText="1"/>
    </xf>
    <xf numFmtId="164" fontId="5" fillId="0" borderId="196" xfId="0" applyNumberFormat="1" applyFont="1" applyBorder="1" applyAlignment="1">
      <alignment vertical="top"/>
    </xf>
    <xf numFmtId="164" fontId="5" fillId="0" borderId="197" xfId="0" applyNumberFormat="1" applyFont="1" applyBorder="1" applyAlignment="1">
      <alignment vertical="top"/>
    </xf>
    <xf numFmtId="164" fontId="5" fillId="0" borderId="198" xfId="0" applyNumberFormat="1" applyFont="1" applyBorder="1" applyAlignment="1">
      <alignment vertical="top"/>
    </xf>
    <xf numFmtId="164" fontId="5" fillId="0" borderId="199" xfId="0" applyNumberFormat="1" applyFont="1" applyBorder="1" applyAlignment="1">
      <alignment vertical="top"/>
    </xf>
    <xf numFmtId="0" fontId="6" fillId="0" borderId="200" xfId="0" applyFont="1" applyBorder="1" applyAlignment="1">
      <alignment horizontal="left" vertical="top" wrapText="1"/>
    </xf>
    <xf numFmtId="0" fontId="6" fillId="0" borderId="201" xfId="0" applyFont="1" applyBorder="1"/>
    <xf numFmtId="0" fontId="6" fillId="0" borderId="202" xfId="0" applyFont="1" applyBorder="1"/>
    <xf numFmtId="0" fontId="6" fillId="0" borderId="203" xfId="0" applyFont="1" applyBorder="1"/>
    <xf numFmtId="0" fontId="6" fillId="0" borderId="204" xfId="0" applyFont="1" applyBorder="1"/>
    <xf numFmtId="0" fontId="5" fillId="0" borderId="205" xfId="0" applyFont="1" applyBorder="1" applyAlignment="1">
      <alignment horizontal="left" vertical="top" wrapText="1"/>
    </xf>
    <xf numFmtId="164" fontId="5" fillId="0" borderId="206" xfId="0" applyNumberFormat="1" applyFont="1" applyBorder="1" applyAlignment="1">
      <alignment vertical="top"/>
    </xf>
    <xf numFmtId="164" fontId="5" fillId="0" borderId="207" xfId="0" applyNumberFormat="1" applyFont="1" applyBorder="1" applyAlignment="1">
      <alignment vertical="top"/>
    </xf>
    <xf numFmtId="164" fontId="5" fillId="0" borderId="208" xfId="0" applyNumberFormat="1" applyFont="1" applyBorder="1" applyAlignment="1">
      <alignment vertical="top"/>
    </xf>
    <xf numFmtId="164" fontId="5" fillId="0" borderId="209" xfId="0" applyNumberFormat="1" applyFont="1" applyBorder="1" applyAlignment="1">
      <alignment vertical="top"/>
    </xf>
    <xf numFmtId="0" fontId="6" fillId="0" borderId="210" xfId="0" applyFont="1" applyBorder="1" applyAlignment="1">
      <alignment horizontal="left" vertical="top" wrapText="1"/>
    </xf>
    <xf numFmtId="0" fontId="6" fillId="0" borderId="211" xfId="0" applyFont="1" applyBorder="1"/>
    <xf numFmtId="0" fontId="6" fillId="0" borderId="212" xfId="0" applyFont="1" applyBorder="1"/>
    <xf numFmtId="0" fontId="6" fillId="0" borderId="213" xfId="0" applyFont="1" applyBorder="1"/>
    <xf numFmtId="0" fontId="6" fillId="0" borderId="214" xfId="0" applyFont="1" applyBorder="1"/>
    <xf numFmtId="0" fontId="5" fillId="0" borderId="215" xfId="0" applyFont="1" applyBorder="1" applyAlignment="1">
      <alignment horizontal="left" vertical="top" wrapText="1"/>
    </xf>
    <xf numFmtId="164" fontId="5" fillId="0" borderId="216" xfId="0" applyNumberFormat="1" applyFont="1" applyBorder="1" applyAlignment="1">
      <alignment vertical="top"/>
    </xf>
    <xf numFmtId="164" fontId="5" fillId="0" borderId="217" xfId="0" applyNumberFormat="1" applyFont="1" applyBorder="1" applyAlignment="1">
      <alignment vertical="top"/>
    </xf>
    <xf numFmtId="164" fontId="5" fillId="0" borderId="218" xfId="0" applyNumberFormat="1" applyFont="1" applyBorder="1" applyAlignment="1">
      <alignment vertical="top"/>
    </xf>
    <xf numFmtId="164" fontId="5" fillId="0" borderId="219" xfId="0" applyNumberFormat="1" applyFont="1" applyBorder="1" applyAlignment="1">
      <alignment vertical="top"/>
    </xf>
    <xf numFmtId="0" fontId="5" fillId="0" borderId="220" xfId="0" applyFont="1" applyBorder="1" applyAlignment="1">
      <alignment horizontal="left" vertical="top" wrapText="1"/>
    </xf>
    <xf numFmtId="164" fontId="5" fillId="0" borderId="221" xfId="0" applyNumberFormat="1" applyFont="1" applyBorder="1" applyAlignment="1">
      <alignment vertical="top"/>
    </xf>
    <xf numFmtId="164" fontId="5" fillId="0" borderId="222" xfId="0" applyNumberFormat="1" applyFont="1" applyBorder="1" applyAlignment="1">
      <alignment vertical="top"/>
    </xf>
    <xf numFmtId="164" fontId="5" fillId="0" borderId="223" xfId="0" applyNumberFormat="1" applyFont="1" applyBorder="1" applyAlignment="1">
      <alignment vertical="top"/>
    </xf>
    <xf numFmtId="164" fontId="5" fillId="0" borderId="224" xfId="0" applyNumberFormat="1" applyFont="1" applyBorder="1" applyAlignment="1">
      <alignment vertical="top"/>
    </xf>
    <xf numFmtId="0" fontId="5" fillId="0" borderId="225" xfId="0" applyFont="1" applyBorder="1" applyAlignment="1">
      <alignment horizontal="left" vertical="top" wrapText="1"/>
    </xf>
    <xf numFmtId="0" fontId="5" fillId="0" borderId="226" xfId="0" applyFont="1" applyBorder="1"/>
    <xf numFmtId="0" fontId="5" fillId="0" borderId="227" xfId="0" applyFont="1" applyBorder="1"/>
    <xf numFmtId="0" fontId="5" fillId="0" borderId="228" xfId="0" applyFont="1" applyBorder="1"/>
    <xf numFmtId="0" fontId="5" fillId="0" borderId="229" xfId="0" applyFont="1" applyBorder="1"/>
    <xf numFmtId="0" fontId="5" fillId="0" borderId="230" xfId="0" applyFont="1" applyBorder="1" applyAlignment="1">
      <alignment horizontal="left" vertical="top" wrapText="1"/>
    </xf>
    <xf numFmtId="164" fontId="5" fillId="0" borderId="231" xfId="0" applyNumberFormat="1" applyFont="1" applyBorder="1" applyAlignment="1">
      <alignment vertical="top"/>
    </xf>
    <xf numFmtId="164" fontId="5" fillId="0" borderId="232" xfId="0" applyNumberFormat="1" applyFont="1" applyBorder="1" applyAlignment="1">
      <alignment vertical="top"/>
    </xf>
    <xf numFmtId="164" fontId="5" fillId="0" borderId="233" xfId="0" applyNumberFormat="1" applyFont="1" applyBorder="1" applyAlignment="1">
      <alignment vertical="top"/>
    </xf>
    <xf numFmtId="164" fontId="5" fillId="0" borderId="234" xfId="0" applyNumberFormat="1" applyFont="1" applyBorder="1" applyAlignment="1">
      <alignment vertical="top"/>
    </xf>
    <xf numFmtId="0" fontId="5" fillId="0" borderId="235" xfId="0" applyFont="1" applyBorder="1" applyAlignment="1">
      <alignment horizontal="left" vertical="top" wrapText="1"/>
    </xf>
    <xf numFmtId="0" fontId="5" fillId="0" borderId="236" xfId="0" applyFont="1" applyBorder="1"/>
    <xf numFmtId="0" fontId="5" fillId="0" borderId="237" xfId="0" applyFont="1" applyBorder="1"/>
    <xf numFmtId="0" fontId="5" fillId="0" borderId="238" xfId="0" applyFont="1" applyBorder="1"/>
    <xf numFmtId="0" fontId="5" fillId="0" borderId="239" xfId="0" applyFont="1" applyBorder="1"/>
    <xf numFmtId="0" fontId="5" fillId="0" borderId="240" xfId="0" applyFont="1" applyBorder="1" applyAlignment="1">
      <alignment horizontal="left" vertical="top" wrapText="1"/>
    </xf>
    <xf numFmtId="164" fontId="5" fillId="0" borderId="241" xfId="0" applyNumberFormat="1" applyFont="1" applyBorder="1" applyAlignment="1">
      <alignment vertical="top"/>
    </xf>
    <xf numFmtId="164" fontId="5" fillId="0" borderId="242" xfId="0" applyNumberFormat="1" applyFont="1" applyBorder="1" applyAlignment="1">
      <alignment vertical="top"/>
    </xf>
    <xf numFmtId="164" fontId="5" fillId="0" borderId="243" xfId="0" applyNumberFormat="1" applyFont="1" applyBorder="1" applyAlignment="1">
      <alignment vertical="top"/>
    </xf>
    <xf numFmtId="164" fontId="5" fillId="0" borderId="244" xfId="0" applyNumberFormat="1" applyFont="1" applyBorder="1" applyAlignment="1">
      <alignment vertical="top"/>
    </xf>
    <xf numFmtId="0" fontId="5" fillId="0" borderId="245" xfId="0" applyFont="1" applyBorder="1" applyAlignment="1">
      <alignment horizontal="left" vertical="top" wrapText="1"/>
    </xf>
    <xf numFmtId="0" fontId="5" fillId="0" borderId="246" xfId="0" applyFont="1" applyBorder="1"/>
    <xf numFmtId="0" fontId="5" fillId="0" borderId="247" xfId="0" applyFont="1" applyBorder="1"/>
    <xf numFmtId="0" fontId="5" fillId="0" borderId="248" xfId="0" applyFont="1" applyBorder="1"/>
    <xf numFmtId="0" fontId="5" fillId="0" borderId="249" xfId="0" applyFont="1" applyBorder="1"/>
    <xf numFmtId="0" fontId="5" fillId="0" borderId="250" xfId="0" applyFont="1" applyBorder="1" applyAlignment="1">
      <alignment horizontal="left" vertical="top" wrapText="1"/>
    </xf>
    <xf numFmtId="164" fontId="5" fillId="0" borderId="251" xfId="0" applyNumberFormat="1" applyFont="1" applyBorder="1" applyAlignment="1">
      <alignment vertical="top"/>
    </xf>
    <xf numFmtId="164" fontId="5" fillId="0" borderId="252" xfId="0" applyNumberFormat="1" applyFont="1" applyBorder="1" applyAlignment="1">
      <alignment vertical="top"/>
    </xf>
    <xf numFmtId="164" fontId="5" fillId="0" borderId="253" xfId="0" applyNumberFormat="1" applyFont="1" applyBorder="1" applyAlignment="1">
      <alignment vertical="top"/>
    </xf>
    <xf numFmtId="164" fontId="5" fillId="0" borderId="254" xfId="0" applyNumberFormat="1" applyFont="1" applyBorder="1" applyAlignment="1">
      <alignment vertical="top"/>
    </xf>
    <xf numFmtId="0" fontId="5" fillId="0" borderId="255" xfId="0" applyFont="1" applyBorder="1" applyAlignment="1">
      <alignment horizontal="left" vertical="top" wrapText="1"/>
    </xf>
    <xf numFmtId="0" fontId="5" fillId="0" borderId="256" xfId="0" applyFont="1" applyBorder="1"/>
    <xf numFmtId="0" fontId="5" fillId="0" borderId="257" xfId="0" applyFont="1" applyBorder="1"/>
    <xf numFmtId="0" fontId="5" fillId="0" borderId="258" xfId="0" applyFont="1" applyBorder="1"/>
    <xf numFmtId="0" fontId="5" fillId="0" borderId="259" xfId="0" applyFont="1" applyBorder="1"/>
    <xf numFmtId="0" fontId="5" fillId="0" borderId="260" xfId="0" applyFont="1" applyBorder="1" applyAlignment="1">
      <alignment horizontal="left" vertical="top" wrapText="1"/>
    </xf>
    <xf numFmtId="164" fontId="5" fillId="0" borderId="261" xfId="0" applyNumberFormat="1" applyFont="1" applyBorder="1" applyAlignment="1">
      <alignment vertical="top"/>
    </xf>
    <xf numFmtId="164" fontId="5" fillId="0" borderId="262" xfId="0" applyNumberFormat="1" applyFont="1" applyBorder="1" applyAlignment="1">
      <alignment vertical="top"/>
    </xf>
    <xf numFmtId="164" fontId="5" fillId="0" borderId="263" xfId="0" applyNumberFormat="1" applyFont="1" applyBorder="1" applyAlignment="1">
      <alignment vertical="top"/>
    </xf>
    <xf numFmtId="164" fontId="5" fillId="0" borderId="264" xfId="0" applyNumberFormat="1" applyFont="1" applyBorder="1" applyAlignment="1">
      <alignment vertical="top"/>
    </xf>
    <xf numFmtId="0" fontId="5" fillId="0" borderId="265" xfId="0" applyFont="1" applyBorder="1" applyAlignment="1">
      <alignment horizontal="left" vertical="top" wrapText="1"/>
    </xf>
    <xf numFmtId="164" fontId="5" fillId="0" borderId="266" xfId="0" applyNumberFormat="1" applyFont="1" applyBorder="1" applyAlignment="1">
      <alignment vertical="top"/>
    </xf>
    <xf numFmtId="164" fontId="5" fillId="0" borderId="267" xfId="0" applyNumberFormat="1" applyFont="1" applyBorder="1" applyAlignment="1">
      <alignment vertical="top"/>
    </xf>
    <xf numFmtId="164" fontId="5" fillId="0" borderId="268" xfId="0" applyNumberFormat="1" applyFont="1" applyBorder="1" applyAlignment="1">
      <alignment vertical="top"/>
    </xf>
    <xf numFmtId="164" fontId="5" fillId="0" borderId="269" xfId="0" applyNumberFormat="1" applyFont="1" applyBorder="1" applyAlignment="1">
      <alignment vertical="top"/>
    </xf>
    <xf numFmtId="0" fontId="7" fillId="0" borderId="3" xfId="0" applyFont="1" applyBorder="1" applyAlignment="1">
      <alignment horizontal="left" vertical="top" wrapText="1"/>
    </xf>
    <xf numFmtId="43" fontId="0" fillId="0" borderId="0" xfId="1" applyFont="1"/>
    <xf numFmtId="0" fontId="7" fillId="0" borderId="0" xfId="0" applyFont="1"/>
    <xf numFmtId="164" fontId="0" fillId="3" borderId="2" xfId="0" applyNumberFormat="1" applyFill="1" applyBorder="1" applyAlignment="1">
      <alignment vertical="top"/>
    </xf>
    <xf numFmtId="0" fontId="1" fillId="0" borderId="191" xfId="0" applyFont="1" applyBorder="1"/>
    <xf numFmtId="0" fontId="7" fillId="0" borderId="0" xfId="0" applyFont="1" applyAlignment="1">
      <alignment horizontal="right"/>
    </xf>
    <xf numFmtId="40" fontId="0" fillId="0" borderId="0" xfId="0" applyNumberFormat="1"/>
    <xf numFmtId="2" fontId="8" fillId="0" borderId="0" xfId="0" applyNumberFormat="1" applyFont="1"/>
    <xf numFmtId="0" fontId="3" fillId="2" borderId="4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20"/>
  <sheetViews>
    <sheetView showGridLines="0" tabSelected="1" workbookViewId="0">
      <selection activeCell="O6" sqref="O6"/>
    </sheetView>
  </sheetViews>
  <sheetFormatPr defaultRowHeight="14.4"/>
  <cols>
    <col min="1" max="1" width="73" customWidth="1"/>
    <col min="2" max="2" width="1.6640625" customWidth="1"/>
    <col min="3" max="3" width="13" bestFit="1" customWidth="1"/>
    <col min="4" max="4" width="1.6640625" customWidth="1"/>
    <col min="5" max="5" width="12.6640625" customWidth="1"/>
    <col min="6" max="6" width="1.6640625" customWidth="1"/>
    <col min="7" max="7" width="13" bestFit="1" customWidth="1"/>
    <col min="8" max="8" width="1.6640625" customWidth="1"/>
    <col min="9" max="9" width="12.6640625" customWidth="1"/>
    <col min="11" max="11" width="27" customWidth="1"/>
    <col min="13" max="13" width="13.5546875" bestFit="1" customWidth="1"/>
    <col min="15" max="15" width="10.5546875" bestFit="1" customWidth="1"/>
  </cols>
  <sheetData>
    <row r="1" spans="1:16" ht="33" customHeight="1">
      <c r="A1" s="277" t="s">
        <v>0</v>
      </c>
      <c r="B1" s="277"/>
      <c r="C1" s="277"/>
      <c r="D1" s="277"/>
      <c r="E1" s="277"/>
      <c r="F1" s="277"/>
      <c r="G1" s="277"/>
      <c r="H1" s="277"/>
      <c r="I1" s="277"/>
    </row>
    <row r="2" spans="1:16">
      <c r="A2" t="s">
        <v>1</v>
      </c>
    </row>
    <row r="3" spans="1:16">
      <c r="C3" s="1" t="s">
        <v>2</v>
      </c>
      <c r="E3" s="1" t="s">
        <v>3</v>
      </c>
      <c r="G3" s="1" t="s">
        <v>4</v>
      </c>
      <c r="I3" s="1" t="s">
        <v>5</v>
      </c>
      <c r="K3" s="1" t="s">
        <v>281</v>
      </c>
    </row>
    <row r="4" spans="1:16" ht="38.1" customHeight="1">
      <c r="A4" s="4" t="s">
        <v>6</v>
      </c>
      <c r="C4" s="5"/>
      <c r="E4" s="6"/>
      <c r="G4" s="7"/>
      <c r="I4" s="8"/>
    </row>
    <row r="5" spans="1:16" ht="24.9" customHeight="1">
      <c r="A5" s="9" t="s">
        <v>7</v>
      </c>
      <c r="C5" s="10"/>
      <c r="E5" s="11"/>
      <c r="G5" s="12"/>
      <c r="I5" s="13"/>
    </row>
    <row r="6" spans="1:16">
      <c r="A6" s="3" t="s">
        <v>8</v>
      </c>
      <c r="C6" s="2">
        <v>28387350</v>
      </c>
      <c r="E6" s="2">
        <v>7768018</v>
      </c>
      <c r="G6" s="2">
        <v>20619332</v>
      </c>
      <c r="I6" s="2">
        <v>-27.36</v>
      </c>
      <c r="K6" s="2">
        <f>1550*18000</f>
        <v>27900000</v>
      </c>
      <c r="O6" s="270">
        <v>18845.21</v>
      </c>
      <c r="P6" s="271" t="s">
        <v>283</v>
      </c>
    </row>
    <row r="7" spans="1:16">
      <c r="A7" s="14" t="s">
        <v>7</v>
      </c>
      <c r="C7" s="15">
        <v>28387350</v>
      </c>
      <c r="E7" s="16">
        <v>7768018</v>
      </c>
      <c r="G7" s="17">
        <v>20619332</v>
      </c>
      <c r="I7" s="18">
        <v>-27.36</v>
      </c>
      <c r="K7" s="15">
        <f>SUM(K6)</f>
        <v>27900000</v>
      </c>
    </row>
    <row r="8" spans="1:16">
      <c r="A8" s="19" t="s">
        <v>9</v>
      </c>
      <c r="C8" s="20"/>
      <c r="E8" s="21"/>
      <c r="G8" s="22"/>
      <c r="I8" s="23"/>
      <c r="K8" s="20"/>
    </row>
    <row r="9" spans="1:16">
      <c r="A9" s="3" t="s">
        <v>10</v>
      </c>
      <c r="C9" s="2">
        <v>39374</v>
      </c>
      <c r="E9" s="2">
        <v>0</v>
      </c>
      <c r="G9" s="2">
        <v>39374</v>
      </c>
      <c r="I9" s="2">
        <v>0</v>
      </c>
      <c r="K9" s="2">
        <v>39374</v>
      </c>
    </row>
    <row r="10" spans="1:16">
      <c r="A10" s="3" t="s">
        <v>11</v>
      </c>
      <c r="C10" s="2">
        <v>6895</v>
      </c>
      <c r="E10" s="2">
        <v>0</v>
      </c>
      <c r="G10" s="2">
        <v>6895</v>
      </c>
      <c r="I10" s="2">
        <v>0</v>
      </c>
      <c r="K10" s="2">
        <v>6895</v>
      </c>
    </row>
    <row r="11" spans="1:16">
      <c r="A11" s="3" t="s">
        <v>12</v>
      </c>
      <c r="C11" s="2">
        <v>20250</v>
      </c>
      <c r="E11" s="2">
        <v>0</v>
      </c>
      <c r="G11" s="2">
        <v>20250</v>
      </c>
      <c r="I11" s="2">
        <v>0</v>
      </c>
      <c r="K11" s="2">
        <v>20250</v>
      </c>
    </row>
    <row r="12" spans="1:16">
      <c r="A12" s="3" t="s">
        <v>13</v>
      </c>
      <c r="C12" s="2">
        <v>1664</v>
      </c>
      <c r="E12" s="2">
        <v>0</v>
      </c>
      <c r="G12" s="2">
        <v>1664</v>
      </c>
      <c r="I12" s="2">
        <v>0</v>
      </c>
      <c r="K12" s="2">
        <v>1664</v>
      </c>
    </row>
    <row r="13" spans="1:16">
      <c r="A13" s="3" t="s">
        <v>14</v>
      </c>
      <c r="C13" s="2">
        <v>0</v>
      </c>
      <c r="E13" s="2">
        <v>5870</v>
      </c>
      <c r="G13" s="2">
        <v>-5870</v>
      </c>
      <c r="I13" s="2">
        <v>0</v>
      </c>
      <c r="K13" s="2">
        <v>0</v>
      </c>
    </row>
    <row r="14" spans="1:16">
      <c r="A14" s="3" t="s">
        <v>15</v>
      </c>
      <c r="C14" s="2">
        <v>420720</v>
      </c>
      <c r="E14" s="2">
        <v>0</v>
      </c>
      <c r="G14" s="2">
        <v>420720</v>
      </c>
      <c r="I14" s="2">
        <v>0</v>
      </c>
      <c r="K14" s="2">
        <v>420720</v>
      </c>
    </row>
    <row r="15" spans="1:16">
      <c r="A15" s="3" t="s">
        <v>16</v>
      </c>
      <c r="C15" s="2">
        <v>27487</v>
      </c>
      <c r="E15" s="2">
        <v>0</v>
      </c>
      <c r="G15" s="2">
        <v>27487</v>
      </c>
      <c r="I15" s="2">
        <v>0</v>
      </c>
      <c r="K15" s="2">
        <v>27487</v>
      </c>
    </row>
    <row r="16" spans="1:16">
      <c r="A16" s="3" t="s">
        <v>17</v>
      </c>
      <c r="C16" s="2">
        <v>21073</v>
      </c>
      <c r="E16" s="2">
        <v>0</v>
      </c>
      <c r="G16" s="2">
        <v>21073</v>
      </c>
      <c r="I16" s="2">
        <v>0</v>
      </c>
      <c r="K16" s="2">
        <v>21073</v>
      </c>
    </row>
    <row r="17" spans="1:11">
      <c r="A17" s="3" t="s">
        <v>18</v>
      </c>
      <c r="C17" s="2">
        <v>2669</v>
      </c>
      <c r="E17" s="2">
        <v>0</v>
      </c>
      <c r="G17" s="2">
        <v>2669</v>
      </c>
      <c r="I17" s="2">
        <v>0</v>
      </c>
      <c r="K17" s="2">
        <v>2669</v>
      </c>
    </row>
    <row r="18" spans="1:11">
      <c r="A18" s="3" t="s">
        <v>19</v>
      </c>
      <c r="C18" s="2">
        <v>296130</v>
      </c>
      <c r="E18" s="2">
        <v>0</v>
      </c>
      <c r="G18" s="2">
        <v>296130</v>
      </c>
      <c r="I18" s="2">
        <v>0</v>
      </c>
      <c r="K18" s="2">
        <v>296130</v>
      </c>
    </row>
    <row r="19" spans="1:11">
      <c r="A19" s="3" t="s">
        <v>20</v>
      </c>
      <c r="C19" s="2">
        <v>37537</v>
      </c>
      <c r="E19" s="2">
        <v>0</v>
      </c>
      <c r="G19" s="2">
        <v>37537</v>
      </c>
      <c r="I19" s="2">
        <v>0</v>
      </c>
      <c r="K19" s="2">
        <v>37537</v>
      </c>
    </row>
    <row r="20" spans="1:11">
      <c r="A20" s="3" t="s">
        <v>21</v>
      </c>
      <c r="C20" s="2">
        <v>20240</v>
      </c>
      <c r="E20" s="2">
        <v>0</v>
      </c>
      <c r="G20" s="2">
        <v>20240</v>
      </c>
      <c r="I20" s="2">
        <v>0</v>
      </c>
      <c r="K20" s="2">
        <v>20240</v>
      </c>
    </row>
    <row r="21" spans="1:11">
      <c r="A21" s="3" t="s">
        <v>22</v>
      </c>
      <c r="C21" s="2">
        <v>4817</v>
      </c>
      <c r="E21" s="2">
        <v>0</v>
      </c>
      <c r="G21" s="2">
        <v>4817</v>
      </c>
      <c r="I21" s="2">
        <v>0</v>
      </c>
      <c r="K21" s="2">
        <v>4817</v>
      </c>
    </row>
    <row r="22" spans="1:11">
      <c r="A22" s="3" t="s">
        <v>23</v>
      </c>
      <c r="C22" s="2">
        <v>13769</v>
      </c>
      <c r="E22" s="2">
        <v>13769</v>
      </c>
      <c r="G22" s="2">
        <v>0</v>
      </c>
      <c r="I22" s="2">
        <v>-100</v>
      </c>
      <c r="K22" s="2">
        <v>13769</v>
      </c>
    </row>
    <row r="23" spans="1:11">
      <c r="A23" s="3" t="s">
        <v>24</v>
      </c>
      <c r="C23" s="2">
        <v>60000</v>
      </c>
      <c r="E23" s="2">
        <v>95706.3</v>
      </c>
      <c r="G23" s="2">
        <v>-35706.300000000003</v>
      </c>
      <c r="I23" s="2">
        <v>-159.51</v>
      </c>
      <c r="K23" s="272">
        <v>95706</v>
      </c>
    </row>
    <row r="24" spans="1:11">
      <c r="A24" s="24" t="s">
        <v>9</v>
      </c>
      <c r="C24" s="25">
        <v>972625</v>
      </c>
      <c r="E24" s="26">
        <v>115345.3</v>
      </c>
      <c r="G24" s="27">
        <v>857279.7</v>
      </c>
      <c r="I24" s="28">
        <v>-11.86</v>
      </c>
      <c r="K24" s="25">
        <f>SUM(K9:K23)</f>
        <v>1008331</v>
      </c>
    </row>
    <row r="25" spans="1:11" ht="24.9" customHeight="1">
      <c r="A25" s="29" t="s">
        <v>25</v>
      </c>
      <c r="C25" s="30"/>
      <c r="E25" s="31"/>
      <c r="G25" s="32"/>
      <c r="I25" s="33"/>
      <c r="K25" s="30"/>
    </row>
    <row r="26" spans="1:11" ht="24.9" customHeight="1">
      <c r="A26" s="34" t="s">
        <v>26</v>
      </c>
      <c r="C26" s="35"/>
      <c r="E26" s="36"/>
      <c r="G26" s="37"/>
      <c r="I26" s="38"/>
      <c r="K26" s="35"/>
    </row>
    <row r="27" spans="1:11" ht="24.9" customHeight="1">
      <c r="A27" s="39" t="s">
        <v>27</v>
      </c>
      <c r="C27" s="40"/>
      <c r="E27" s="41"/>
      <c r="G27" s="42"/>
      <c r="I27" s="43"/>
      <c r="K27" s="40"/>
    </row>
    <row r="28" spans="1:11">
      <c r="A28" s="3" t="s">
        <v>28</v>
      </c>
      <c r="C28" s="2">
        <v>0</v>
      </c>
      <c r="E28" s="2">
        <v>-301.89</v>
      </c>
      <c r="G28" s="2">
        <v>301.89</v>
      </c>
      <c r="I28" s="2">
        <v>0</v>
      </c>
      <c r="K28" s="2">
        <v>-301.89</v>
      </c>
    </row>
    <row r="29" spans="1:11">
      <c r="A29" s="3" t="s">
        <v>29</v>
      </c>
      <c r="C29" s="2">
        <v>0</v>
      </c>
      <c r="E29" s="2">
        <v>57.24</v>
      </c>
      <c r="G29" s="2">
        <v>-57.24</v>
      </c>
      <c r="I29" s="2">
        <v>0</v>
      </c>
      <c r="K29" s="2">
        <v>57.24</v>
      </c>
    </row>
    <row r="30" spans="1:11">
      <c r="A30" s="3" t="s">
        <v>30</v>
      </c>
      <c r="C30" s="2">
        <v>200000</v>
      </c>
      <c r="E30" s="2">
        <v>0</v>
      </c>
      <c r="G30" s="2">
        <v>200000</v>
      </c>
      <c r="I30" s="2">
        <v>0</v>
      </c>
      <c r="K30" s="2">
        <v>200000</v>
      </c>
    </row>
    <row r="31" spans="1:11">
      <c r="A31" s="3" t="s">
        <v>31</v>
      </c>
      <c r="C31" s="2">
        <v>450000</v>
      </c>
      <c r="E31" s="2">
        <v>0.15</v>
      </c>
      <c r="G31" s="2">
        <v>449999.85</v>
      </c>
      <c r="I31" s="2">
        <v>0</v>
      </c>
      <c r="K31" s="2">
        <v>450000</v>
      </c>
    </row>
    <row r="32" spans="1:11">
      <c r="A32" s="44" t="s">
        <v>27</v>
      </c>
      <c r="C32" s="45">
        <v>650000</v>
      </c>
      <c r="E32" s="46">
        <v>-244.5</v>
      </c>
      <c r="G32" s="47">
        <v>650244.5</v>
      </c>
      <c r="I32" s="48">
        <v>0.04</v>
      </c>
      <c r="K32" s="45">
        <f>SUM(K28:K31)</f>
        <v>649755.35</v>
      </c>
    </row>
    <row r="33" spans="1:13" ht="24.9" customHeight="1">
      <c r="A33" s="49" t="s">
        <v>32</v>
      </c>
      <c r="C33" s="50"/>
      <c r="E33" s="51"/>
      <c r="G33" s="52"/>
      <c r="I33" s="53"/>
      <c r="K33" s="50"/>
    </row>
    <row r="34" spans="1:13" ht="24.9" customHeight="1">
      <c r="A34" s="54" t="s">
        <v>33</v>
      </c>
      <c r="C34" s="55"/>
      <c r="E34" s="56"/>
      <c r="G34" s="57"/>
      <c r="I34" s="58"/>
      <c r="K34" s="55"/>
    </row>
    <row r="35" spans="1:13">
      <c r="A35" s="3" t="s">
        <v>34</v>
      </c>
      <c r="C35" s="2">
        <v>600000</v>
      </c>
      <c r="E35" s="2">
        <v>0</v>
      </c>
      <c r="G35" s="2">
        <v>600000</v>
      </c>
      <c r="I35" s="2">
        <v>0</v>
      </c>
      <c r="K35" s="272">
        <v>0</v>
      </c>
    </row>
    <row r="36" spans="1:13">
      <c r="A36" s="3" t="s">
        <v>35</v>
      </c>
      <c r="C36" s="2">
        <v>613095</v>
      </c>
      <c r="E36" s="2">
        <v>714881.42</v>
      </c>
      <c r="G36" s="2">
        <v>-101786.42</v>
      </c>
      <c r="I36" s="2">
        <v>-116.6</v>
      </c>
      <c r="K36" s="2">
        <v>690000</v>
      </c>
      <c r="M36" s="271" t="s">
        <v>284</v>
      </c>
    </row>
    <row r="37" spans="1:13">
      <c r="A37" s="59" t="s">
        <v>33</v>
      </c>
      <c r="C37" s="60">
        <v>1213095</v>
      </c>
      <c r="E37" s="61">
        <v>714881.42</v>
      </c>
      <c r="G37" s="62">
        <v>498213.58</v>
      </c>
      <c r="I37" s="63">
        <v>-58.93</v>
      </c>
      <c r="K37" s="60">
        <f>SUM(K35:K36)</f>
        <v>690000</v>
      </c>
    </row>
    <row r="38" spans="1:13" ht="24.9" customHeight="1">
      <c r="A38" s="64" t="s">
        <v>36</v>
      </c>
      <c r="C38" s="65"/>
      <c r="E38" s="66"/>
      <c r="G38" s="67"/>
      <c r="I38" s="68"/>
      <c r="K38" s="65"/>
    </row>
    <row r="39" spans="1:13">
      <c r="A39" s="3" t="s">
        <v>37</v>
      </c>
      <c r="C39" s="2">
        <v>60000</v>
      </c>
      <c r="E39" s="2">
        <v>12000</v>
      </c>
      <c r="G39" s="2">
        <v>48000</v>
      </c>
      <c r="I39" s="2">
        <v>-20</v>
      </c>
      <c r="K39" s="2">
        <v>60000</v>
      </c>
    </row>
    <row r="40" spans="1:13">
      <c r="A40" s="69" t="s">
        <v>36</v>
      </c>
      <c r="C40" s="70">
        <v>60000</v>
      </c>
      <c r="E40" s="71">
        <v>12000</v>
      </c>
      <c r="G40" s="72">
        <v>48000</v>
      </c>
      <c r="I40" s="73">
        <v>-20</v>
      </c>
      <c r="K40" s="70">
        <v>60000</v>
      </c>
    </row>
    <row r="41" spans="1:13" ht="24.9" customHeight="1">
      <c r="A41" s="74" t="s">
        <v>38</v>
      </c>
      <c r="C41" s="75"/>
      <c r="E41" s="76"/>
      <c r="G41" s="77"/>
      <c r="I41" s="78"/>
      <c r="K41" s="75"/>
    </row>
    <row r="42" spans="1:13">
      <c r="A42" s="3" t="s">
        <v>39</v>
      </c>
      <c r="C42" s="2">
        <v>7000</v>
      </c>
      <c r="E42" s="2">
        <v>0</v>
      </c>
      <c r="G42" s="2">
        <v>7000</v>
      </c>
      <c r="I42" s="2">
        <v>0</v>
      </c>
      <c r="K42" s="2">
        <v>0</v>
      </c>
    </row>
    <row r="43" spans="1:13">
      <c r="A43" s="3" t="s">
        <v>40</v>
      </c>
      <c r="C43" s="2">
        <v>10000</v>
      </c>
      <c r="E43" s="2">
        <v>137443.96</v>
      </c>
      <c r="G43" s="2">
        <v>-127443.96</v>
      </c>
      <c r="I43" s="2">
        <v>-1374.44</v>
      </c>
      <c r="K43" s="272">
        <v>125000</v>
      </c>
      <c r="M43" s="271" t="s">
        <v>285</v>
      </c>
    </row>
    <row r="44" spans="1:13">
      <c r="A44" s="3" t="s">
        <v>41</v>
      </c>
      <c r="C44" s="2">
        <v>0</v>
      </c>
      <c r="E44" s="2">
        <v>6688.23</v>
      </c>
      <c r="G44" s="2">
        <v>-6688.23</v>
      </c>
      <c r="I44" s="2">
        <v>0</v>
      </c>
      <c r="K44" s="2">
        <v>0</v>
      </c>
    </row>
    <row r="45" spans="1:13">
      <c r="A45" s="3" t="s">
        <v>42</v>
      </c>
      <c r="C45" s="2">
        <v>0</v>
      </c>
      <c r="E45" s="2">
        <v>1594.2</v>
      </c>
      <c r="G45" s="2">
        <v>-1594.2</v>
      </c>
      <c r="I45" s="2">
        <v>0</v>
      </c>
      <c r="K45" s="2">
        <v>0</v>
      </c>
    </row>
    <row r="46" spans="1:13">
      <c r="A46" s="3" t="s">
        <v>43</v>
      </c>
      <c r="C46" s="2">
        <v>0</v>
      </c>
      <c r="E46" s="2">
        <v>15327</v>
      </c>
      <c r="G46" s="2">
        <v>-15327</v>
      </c>
      <c r="I46" s="2">
        <v>0</v>
      </c>
      <c r="K46" s="2">
        <v>0</v>
      </c>
    </row>
    <row r="47" spans="1:13">
      <c r="A47" s="3" t="s">
        <v>44</v>
      </c>
      <c r="C47" s="2">
        <v>20000</v>
      </c>
      <c r="E47" s="2">
        <v>9145</v>
      </c>
      <c r="G47" s="2">
        <v>10855</v>
      </c>
      <c r="I47" s="2">
        <v>-45.73</v>
      </c>
      <c r="K47" s="2">
        <v>20000</v>
      </c>
    </row>
    <row r="48" spans="1:13">
      <c r="A48" s="3" t="s">
        <v>45</v>
      </c>
      <c r="C48" s="2">
        <v>25000</v>
      </c>
      <c r="E48" s="2">
        <v>3975</v>
      </c>
      <c r="G48" s="2">
        <v>21025</v>
      </c>
      <c r="I48" s="2">
        <v>-15.9</v>
      </c>
      <c r="K48" s="2">
        <v>25000</v>
      </c>
    </row>
    <row r="49" spans="1:11">
      <c r="A49" s="3" t="s">
        <v>46</v>
      </c>
      <c r="C49" s="2">
        <v>11000</v>
      </c>
      <c r="E49" s="2">
        <v>1431.09</v>
      </c>
      <c r="G49" s="2">
        <v>9568.91</v>
      </c>
      <c r="I49" s="2">
        <v>-13.01</v>
      </c>
      <c r="K49" s="2">
        <v>11000</v>
      </c>
    </row>
    <row r="50" spans="1:11">
      <c r="A50" s="79" t="s">
        <v>38</v>
      </c>
      <c r="C50" s="80">
        <v>73000</v>
      </c>
      <c r="E50" s="81">
        <v>175604.48000000001</v>
      </c>
      <c r="G50" s="82">
        <v>-102604.48</v>
      </c>
      <c r="I50" s="83">
        <v>-240.55</v>
      </c>
      <c r="K50" s="80">
        <f>SUM(K42:K49)</f>
        <v>181000</v>
      </c>
    </row>
    <row r="51" spans="1:11" ht="24.9" customHeight="1">
      <c r="A51" s="84" t="s">
        <v>47</v>
      </c>
      <c r="C51" s="85">
        <v>31356070</v>
      </c>
      <c r="E51" s="86">
        <v>8785604.6999999993</v>
      </c>
      <c r="G51" s="87">
        <v>22570465.300000001</v>
      </c>
      <c r="I51" s="88">
        <v>-28.02</v>
      </c>
      <c r="K51" s="85">
        <f>K50+K40+K37+K32+K24+K7</f>
        <v>30489086.350000001</v>
      </c>
    </row>
    <row r="52" spans="1:11">
      <c r="A52" t="s">
        <v>1</v>
      </c>
    </row>
    <row r="53" spans="1:11" ht="24.9" customHeight="1">
      <c r="A53" s="89" t="s">
        <v>48</v>
      </c>
      <c r="C53" s="90"/>
      <c r="E53" s="91"/>
      <c r="G53" s="92"/>
      <c r="I53" s="93"/>
      <c r="K53" s="90"/>
    </row>
    <row r="54" spans="1:11" ht="24.9" customHeight="1">
      <c r="A54" s="94" t="s">
        <v>49</v>
      </c>
      <c r="C54" s="95"/>
      <c r="E54" s="96"/>
      <c r="G54" s="97"/>
      <c r="I54" s="98"/>
      <c r="K54" s="95"/>
    </row>
    <row r="55" spans="1:11" ht="24.9" customHeight="1">
      <c r="A55" s="99" t="s">
        <v>50</v>
      </c>
      <c r="C55" s="100"/>
      <c r="E55" s="101"/>
      <c r="G55" s="102"/>
      <c r="I55" s="103"/>
      <c r="K55" s="100"/>
    </row>
    <row r="56" spans="1:11">
      <c r="A56" s="104" t="s">
        <v>50</v>
      </c>
      <c r="C56" s="105">
        <v>1451693</v>
      </c>
      <c r="E56" s="106">
        <v>344073.27</v>
      </c>
      <c r="G56" s="107">
        <v>1107619.73</v>
      </c>
      <c r="I56" s="108">
        <v>23.7</v>
      </c>
      <c r="K56" s="105">
        <v>1204123.8700000001</v>
      </c>
    </row>
    <row r="57" spans="1:11" ht="24.9" customHeight="1">
      <c r="A57" s="109" t="s">
        <v>51</v>
      </c>
      <c r="C57" s="110"/>
      <c r="E57" s="111"/>
      <c r="G57" s="112"/>
      <c r="I57" s="113"/>
      <c r="K57" s="110"/>
    </row>
    <row r="58" spans="1:11">
      <c r="A58" s="114" t="s">
        <v>51</v>
      </c>
      <c r="C58" s="115">
        <v>13705438</v>
      </c>
      <c r="E58" s="116">
        <v>2136440.59</v>
      </c>
      <c r="G58" s="117">
        <v>11568997.41</v>
      </c>
      <c r="I58" s="118">
        <v>15.59</v>
      </c>
      <c r="K58" s="115">
        <v>13615227</v>
      </c>
    </row>
    <row r="59" spans="1:11" ht="24.9" customHeight="1">
      <c r="A59" s="119" t="s">
        <v>52</v>
      </c>
      <c r="C59" s="120"/>
      <c r="E59" s="121"/>
      <c r="G59" s="122"/>
      <c r="I59" s="123"/>
      <c r="K59" s="120"/>
    </row>
    <row r="60" spans="1:11">
      <c r="A60" s="124" t="s">
        <v>52</v>
      </c>
      <c r="C60" s="125">
        <v>1262371</v>
      </c>
      <c r="E60" s="126">
        <v>192932.87</v>
      </c>
      <c r="G60" s="127">
        <v>1069438.1299999999</v>
      </c>
      <c r="I60" s="128">
        <v>15.28</v>
      </c>
      <c r="K60" s="125">
        <v>1262371</v>
      </c>
    </row>
    <row r="61" spans="1:11" ht="24.9" customHeight="1">
      <c r="A61" s="129" t="s">
        <v>53</v>
      </c>
      <c r="C61" s="130"/>
      <c r="E61" s="131"/>
      <c r="G61" s="132"/>
      <c r="I61" s="133"/>
      <c r="K61" s="130"/>
    </row>
    <row r="62" spans="1:11">
      <c r="A62" s="134" t="s">
        <v>53</v>
      </c>
      <c r="C62" s="135">
        <v>922031</v>
      </c>
      <c r="E62" s="136">
        <v>227133.27</v>
      </c>
      <c r="G62" s="137">
        <v>694897.73</v>
      </c>
      <c r="I62" s="138">
        <v>24.63</v>
      </c>
      <c r="K62" s="135">
        <v>922031</v>
      </c>
    </row>
    <row r="63" spans="1:11" ht="24.9" customHeight="1">
      <c r="A63" s="139" t="s">
        <v>54</v>
      </c>
      <c r="C63" s="140"/>
      <c r="E63" s="141"/>
      <c r="G63" s="142"/>
      <c r="I63" s="143"/>
      <c r="K63" s="140"/>
    </row>
    <row r="64" spans="1:11">
      <c r="A64" s="3" t="s">
        <v>55</v>
      </c>
      <c r="C64" s="2">
        <v>40000</v>
      </c>
      <c r="E64" s="2">
        <v>3709.61</v>
      </c>
      <c r="G64" s="2">
        <v>36290.39</v>
      </c>
      <c r="I64" s="2">
        <v>9.27</v>
      </c>
      <c r="K64" s="2">
        <v>40000</v>
      </c>
    </row>
    <row r="65" spans="1:13">
      <c r="A65" s="3" t="s">
        <v>56</v>
      </c>
      <c r="C65" s="2">
        <v>42604</v>
      </c>
      <c r="E65" s="2">
        <v>7100.68</v>
      </c>
      <c r="G65" s="2">
        <v>35503.32</v>
      </c>
      <c r="I65" s="2">
        <v>16.670000000000002</v>
      </c>
      <c r="K65" s="2">
        <v>42604</v>
      </c>
    </row>
    <row r="66" spans="1:13">
      <c r="A66" s="3" t="s">
        <v>57</v>
      </c>
      <c r="C66" s="2">
        <v>36000</v>
      </c>
      <c r="E66" s="2">
        <v>6000</v>
      </c>
      <c r="G66" s="2">
        <v>30000</v>
      </c>
      <c r="I66" s="2">
        <v>16.670000000000002</v>
      </c>
      <c r="K66" s="2">
        <v>36000</v>
      </c>
    </row>
    <row r="67" spans="1:13">
      <c r="A67" s="3" t="s">
        <v>58</v>
      </c>
      <c r="C67" s="2">
        <v>38000</v>
      </c>
      <c r="E67" s="2">
        <v>6333.32</v>
      </c>
      <c r="G67" s="2">
        <v>31666.68</v>
      </c>
      <c r="I67" s="2">
        <v>16.670000000000002</v>
      </c>
      <c r="K67" s="2">
        <v>38000</v>
      </c>
    </row>
    <row r="68" spans="1:13">
      <c r="A68" s="3" t="s">
        <v>59</v>
      </c>
      <c r="C68" s="2">
        <v>36750</v>
      </c>
      <c r="E68" s="2">
        <v>6125</v>
      </c>
      <c r="G68" s="2">
        <v>30625</v>
      </c>
      <c r="I68" s="2">
        <v>16.670000000000002</v>
      </c>
      <c r="K68" s="2">
        <v>36750</v>
      </c>
    </row>
    <row r="69" spans="1:13">
      <c r="A69" s="3" t="s">
        <v>60</v>
      </c>
      <c r="C69" s="2">
        <v>38755</v>
      </c>
      <c r="E69" s="2">
        <v>6459.12</v>
      </c>
      <c r="G69" s="2">
        <v>32295.88</v>
      </c>
      <c r="I69" s="2">
        <v>16.670000000000002</v>
      </c>
      <c r="K69" s="2">
        <v>38755</v>
      </c>
    </row>
    <row r="70" spans="1:13">
      <c r="A70" s="3" t="s">
        <v>61</v>
      </c>
      <c r="C70" s="2">
        <v>31000</v>
      </c>
      <c r="E70" s="2">
        <v>5166.68</v>
      </c>
      <c r="G70" s="2">
        <v>25833.32</v>
      </c>
      <c r="I70" s="2">
        <v>16.670000000000002</v>
      </c>
      <c r="K70" s="2">
        <v>31000</v>
      </c>
    </row>
    <row r="71" spans="1:13">
      <c r="A71" s="3" t="s">
        <v>62</v>
      </c>
      <c r="C71" s="2">
        <v>35000</v>
      </c>
      <c r="E71" s="2">
        <v>5833.32</v>
      </c>
      <c r="G71" s="2">
        <v>29166.68</v>
      </c>
      <c r="I71" s="2">
        <v>16.670000000000002</v>
      </c>
      <c r="K71" s="2">
        <v>35000</v>
      </c>
    </row>
    <row r="72" spans="1:13">
      <c r="A72" s="3" t="s">
        <v>63</v>
      </c>
      <c r="C72" s="2">
        <v>35112</v>
      </c>
      <c r="E72" s="2">
        <v>5852</v>
      </c>
      <c r="G72" s="2">
        <v>29260</v>
      </c>
      <c r="I72" s="2">
        <v>16.670000000000002</v>
      </c>
      <c r="K72" s="2">
        <v>35112</v>
      </c>
    </row>
    <row r="73" spans="1:13">
      <c r="A73" s="3" t="s">
        <v>64</v>
      </c>
      <c r="C73" s="2">
        <v>27487</v>
      </c>
      <c r="E73" s="2">
        <v>9900</v>
      </c>
      <c r="G73" s="2">
        <v>17587</v>
      </c>
      <c r="I73" s="2">
        <v>36.020000000000003</v>
      </c>
      <c r="K73" s="2">
        <v>27487</v>
      </c>
    </row>
    <row r="74" spans="1:13">
      <c r="A74" s="144" t="s">
        <v>54</v>
      </c>
      <c r="C74" s="145">
        <v>360708</v>
      </c>
      <c r="E74" s="146">
        <v>62479.73</v>
      </c>
      <c r="G74" s="147">
        <v>298228.27</v>
      </c>
      <c r="I74" s="148">
        <v>17.32</v>
      </c>
      <c r="K74" s="145">
        <v>360708</v>
      </c>
    </row>
    <row r="75" spans="1:13">
      <c r="A75" s="264"/>
      <c r="C75" s="253"/>
      <c r="E75" s="253"/>
      <c r="G75" s="253"/>
      <c r="I75" s="253"/>
      <c r="K75" s="253">
        <v>-191086</v>
      </c>
      <c r="M75" s="271" t="s">
        <v>286</v>
      </c>
    </row>
    <row r="76" spans="1:13">
      <c r="A76" s="149" t="s">
        <v>65</v>
      </c>
      <c r="C76" s="150">
        <v>17702241</v>
      </c>
      <c r="E76" s="151">
        <v>2963059.73</v>
      </c>
      <c r="G76" s="152">
        <v>14739181.27</v>
      </c>
      <c r="I76" s="153">
        <v>16.739999999999998</v>
      </c>
      <c r="K76" s="150">
        <f>K75+K74+K62+K60+K58+K56</f>
        <v>17173374.870000001</v>
      </c>
    </row>
    <row r="77" spans="1:13">
      <c r="A77" t="s">
        <v>1</v>
      </c>
    </row>
    <row r="78" spans="1:13" ht="24.9" customHeight="1">
      <c r="A78" s="154" t="s">
        <v>66</v>
      </c>
      <c r="C78" s="155"/>
      <c r="E78" s="156"/>
      <c r="G78" s="157"/>
      <c r="I78" s="158"/>
      <c r="K78" s="155"/>
    </row>
    <row r="79" spans="1:13" ht="24.9" customHeight="1">
      <c r="A79" s="159" t="s">
        <v>50</v>
      </c>
      <c r="C79" s="160"/>
      <c r="E79" s="161"/>
      <c r="G79" s="162"/>
      <c r="I79" s="163"/>
      <c r="K79" s="160"/>
    </row>
    <row r="80" spans="1:13">
      <c r="A80" s="3" t="s">
        <v>67</v>
      </c>
      <c r="C80" s="2">
        <v>30000</v>
      </c>
      <c r="E80" s="2">
        <v>4914.2700000000004</v>
      </c>
      <c r="G80" s="2">
        <v>25085.73</v>
      </c>
      <c r="I80" s="2">
        <v>16.38</v>
      </c>
      <c r="K80" s="2">
        <v>30000</v>
      </c>
    </row>
    <row r="81" spans="1:11">
      <c r="A81" s="3" t="s">
        <v>68</v>
      </c>
      <c r="C81" s="2">
        <v>58785</v>
      </c>
      <c r="E81" s="2">
        <v>0</v>
      </c>
      <c r="G81" s="2">
        <v>58785</v>
      </c>
      <c r="I81" s="2">
        <v>0</v>
      </c>
      <c r="K81" s="272">
        <v>5000</v>
      </c>
    </row>
    <row r="82" spans="1:11">
      <c r="A82" s="3" t="s">
        <v>69</v>
      </c>
      <c r="C82" s="2">
        <v>3000</v>
      </c>
      <c r="E82" s="2">
        <v>0</v>
      </c>
      <c r="G82" s="2">
        <v>3000</v>
      </c>
      <c r="I82" s="2">
        <v>0</v>
      </c>
      <c r="K82" s="272">
        <v>0</v>
      </c>
    </row>
    <row r="83" spans="1:11">
      <c r="A83" s="3" t="s">
        <v>70</v>
      </c>
      <c r="C83" s="2">
        <v>5000</v>
      </c>
      <c r="E83" s="2">
        <v>0</v>
      </c>
      <c r="G83" s="2">
        <v>5000</v>
      </c>
      <c r="I83" s="2">
        <v>0</v>
      </c>
      <c r="K83" s="2">
        <v>5000</v>
      </c>
    </row>
    <row r="84" spans="1:11">
      <c r="A84" s="3" t="s">
        <v>71</v>
      </c>
      <c r="C84" s="2">
        <v>30000</v>
      </c>
      <c r="E84" s="2">
        <v>6190.65</v>
      </c>
      <c r="G84" s="2">
        <v>23809.35</v>
      </c>
      <c r="I84" s="2">
        <v>20.64</v>
      </c>
      <c r="K84" s="2">
        <v>30000</v>
      </c>
    </row>
    <row r="85" spans="1:11">
      <c r="A85" s="3" t="s">
        <v>72</v>
      </c>
      <c r="C85" s="2">
        <v>2750</v>
      </c>
      <c r="E85" s="2">
        <v>791.68</v>
      </c>
      <c r="G85" s="2">
        <v>1958.32</v>
      </c>
      <c r="I85" s="2">
        <v>28.79</v>
      </c>
      <c r="K85" s="2">
        <v>2750</v>
      </c>
    </row>
    <row r="86" spans="1:11">
      <c r="A86" s="3" t="s">
        <v>73</v>
      </c>
      <c r="C86" s="2">
        <v>90000</v>
      </c>
      <c r="E86" s="2">
        <v>0</v>
      </c>
      <c r="G86" s="2">
        <v>90000</v>
      </c>
      <c r="I86" s="2">
        <v>0</v>
      </c>
      <c r="K86" s="2">
        <v>90000</v>
      </c>
    </row>
    <row r="87" spans="1:11">
      <c r="A87" s="3" t="s">
        <v>74</v>
      </c>
      <c r="C87" s="2">
        <v>500</v>
      </c>
      <c r="E87" s="2">
        <v>0</v>
      </c>
      <c r="G87" s="2">
        <v>500</v>
      </c>
      <c r="I87" s="2">
        <v>0</v>
      </c>
      <c r="K87" s="2">
        <v>500</v>
      </c>
    </row>
    <row r="88" spans="1:11">
      <c r="A88" s="3" t="s">
        <v>75</v>
      </c>
      <c r="C88" s="2">
        <v>3000</v>
      </c>
      <c r="E88" s="2">
        <v>0</v>
      </c>
      <c r="G88" s="2">
        <v>3000</v>
      </c>
      <c r="I88" s="2">
        <v>0</v>
      </c>
      <c r="K88" s="2">
        <v>3000</v>
      </c>
    </row>
    <row r="89" spans="1:11">
      <c r="A89" s="3" t="s">
        <v>76</v>
      </c>
      <c r="C89" s="2">
        <v>20000</v>
      </c>
      <c r="E89" s="2">
        <v>4639</v>
      </c>
      <c r="G89" s="2">
        <v>15361</v>
      </c>
      <c r="I89" s="2">
        <v>23.2</v>
      </c>
      <c r="K89" s="2">
        <v>20000</v>
      </c>
    </row>
    <row r="90" spans="1:11">
      <c r="A90" s="3" t="s">
        <v>77</v>
      </c>
      <c r="C90" s="2">
        <v>50000</v>
      </c>
      <c r="E90" s="2">
        <v>7300</v>
      </c>
      <c r="G90" s="2">
        <v>42700</v>
      </c>
      <c r="I90" s="2">
        <v>14.6</v>
      </c>
      <c r="K90" s="2">
        <v>50000</v>
      </c>
    </row>
    <row r="91" spans="1:11">
      <c r="A91" s="3" t="s">
        <v>78</v>
      </c>
      <c r="C91" s="2">
        <v>4600</v>
      </c>
      <c r="E91" s="2">
        <v>0</v>
      </c>
      <c r="G91" s="2">
        <v>4600</v>
      </c>
      <c r="I91" s="2">
        <v>0</v>
      </c>
      <c r="K91" s="2">
        <v>4600</v>
      </c>
    </row>
    <row r="92" spans="1:11">
      <c r="A92" s="3" t="s">
        <v>79</v>
      </c>
      <c r="C92" s="2">
        <v>18500</v>
      </c>
      <c r="E92" s="2">
        <v>2037.5</v>
      </c>
      <c r="G92" s="2">
        <v>16462.5</v>
      </c>
      <c r="I92" s="2">
        <v>11.01</v>
      </c>
      <c r="K92" s="272">
        <v>15000</v>
      </c>
    </row>
    <row r="93" spans="1:11">
      <c r="A93" s="3" t="s">
        <v>80</v>
      </c>
      <c r="C93" s="2">
        <v>30900</v>
      </c>
      <c r="E93" s="2">
        <v>0</v>
      </c>
      <c r="G93" s="2">
        <v>30900</v>
      </c>
      <c r="I93" s="2">
        <v>0</v>
      </c>
      <c r="K93" s="2">
        <v>30900</v>
      </c>
    </row>
    <row r="94" spans="1:11">
      <c r="A94" s="3" t="s">
        <v>81</v>
      </c>
      <c r="C94" s="2">
        <v>29500</v>
      </c>
      <c r="E94" s="2">
        <v>6250</v>
      </c>
      <c r="G94" s="2">
        <v>23250</v>
      </c>
      <c r="I94" s="2">
        <v>21.19</v>
      </c>
      <c r="K94" s="2">
        <v>29500</v>
      </c>
    </row>
    <row r="95" spans="1:11">
      <c r="A95" s="3" t="s">
        <v>82</v>
      </c>
      <c r="C95" s="2">
        <v>10000</v>
      </c>
      <c r="E95" s="2">
        <v>39687.5</v>
      </c>
      <c r="G95" s="2">
        <v>-29687.5</v>
      </c>
      <c r="I95" s="2">
        <v>396.88</v>
      </c>
      <c r="K95" s="272">
        <v>50000</v>
      </c>
    </row>
    <row r="96" spans="1:11">
      <c r="A96" s="3" t="s">
        <v>83</v>
      </c>
      <c r="C96" s="2">
        <v>8500</v>
      </c>
      <c r="E96" s="2">
        <v>0</v>
      </c>
      <c r="G96" s="2">
        <v>8500</v>
      </c>
      <c r="I96" s="2">
        <v>0</v>
      </c>
      <c r="K96" s="2">
        <v>8500</v>
      </c>
    </row>
    <row r="97" spans="1:11">
      <c r="A97" s="3" t="s">
        <v>84</v>
      </c>
      <c r="C97" s="2">
        <v>5000</v>
      </c>
      <c r="E97" s="2">
        <v>2507.5</v>
      </c>
      <c r="G97" s="2">
        <v>2492.5</v>
      </c>
      <c r="I97" s="2">
        <v>50.15</v>
      </c>
      <c r="K97" s="2">
        <v>5000</v>
      </c>
    </row>
    <row r="98" spans="1:11">
      <c r="A98" s="3" t="s">
        <v>85</v>
      </c>
      <c r="C98" s="2">
        <v>500</v>
      </c>
      <c r="E98" s="2">
        <v>0</v>
      </c>
      <c r="G98" s="2">
        <v>500</v>
      </c>
      <c r="I98" s="2">
        <v>0</v>
      </c>
      <c r="K98" s="2">
        <v>500</v>
      </c>
    </row>
    <row r="99" spans="1:11">
      <c r="A99" s="3" t="s">
        <v>86</v>
      </c>
      <c r="C99" s="2">
        <v>1500</v>
      </c>
      <c r="E99" s="2">
        <v>652.39</v>
      </c>
      <c r="G99" s="2">
        <v>847.61</v>
      </c>
      <c r="I99" s="2">
        <v>43.49</v>
      </c>
      <c r="K99" s="2">
        <v>1500</v>
      </c>
    </row>
    <row r="100" spans="1:11">
      <c r="A100" s="3" t="s">
        <v>87</v>
      </c>
      <c r="C100" s="2">
        <v>2000</v>
      </c>
      <c r="E100" s="2">
        <v>129.79</v>
      </c>
      <c r="G100" s="2">
        <v>1870.21</v>
      </c>
      <c r="I100" s="2">
        <v>6.49</v>
      </c>
      <c r="K100" s="2">
        <v>2000</v>
      </c>
    </row>
    <row r="101" spans="1:11">
      <c r="A101" s="3" t="s">
        <v>88</v>
      </c>
      <c r="C101" s="2">
        <v>20000</v>
      </c>
      <c r="E101" s="2">
        <v>8087.15</v>
      </c>
      <c r="G101" s="2">
        <v>11912.85</v>
      </c>
      <c r="I101" s="2">
        <v>40.44</v>
      </c>
      <c r="K101" s="2">
        <v>20000</v>
      </c>
    </row>
    <row r="102" spans="1:11">
      <c r="A102" s="3" t="s">
        <v>89</v>
      </c>
      <c r="C102" s="2">
        <v>1000</v>
      </c>
      <c r="E102" s="2">
        <v>50.54</v>
      </c>
      <c r="G102" s="2">
        <v>949.46</v>
      </c>
      <c r="I102" s="2">
        <v>5.05</v>
      </c>
      <c r="K102" s="2">
        <v>1000</v>
      </c>
    </row>
    <row r="103" spans="1:11">
      <c r="A103" s="3" t="s">
        <v>90</v>
      </c>
      <c r="C103" s="2">
        <v>1750</v>
      </c>
      <c r="E103" s="2">
        <v>137.79</v>
      </c>
      <c r="G103" s="2">
        <v>1612.21</v>
      </c>
      <c r="I103" s="2">
        <v>7.87</v>
      </c>
      <c r="K103" s="2">
        <v>1750</v>
      </c>
    </row>
    <row r="104" spans="1:11">
      <c r="A104" s="3" t="s">
        <v>91</v>
      </c>
      <c r="C104" s="2">
        <v>13000</v>
      </c>
      <c r="E104" s="2">
        <v>0</v>
      </c>
      <c r="G104" s="2">
        <v>13000</v>
      </c>
      <c r="I104" s="2">
        <v>0</v>
      </c>
      <c r="K104" s="2">
        <v>13000</v>
      </c>
    </row>
    <row r="105" spans="1:11">
      <c r="A105" s="3" t="s">
        <v>92</v>
      </c>
      <c r="C105" s="2">
        <v>500</v>
      </c>
      <c r="E105" s="2">
        <v>224.99</v>
      </c>
      <c r="G105" s="2">
        <v>275.01</v>
      </c>
      <c r="I105" s="2">
        <v>45</v>
      </c>
      <c r="K105" s="2">
        <v>500</v>
      </c>
    </row>
    <row r="106" spans="1:11">
      <c r="A106" s="3" t="s">
        <v>93</v>
      </c>
      <c r="C106" s="2">
        <v>5000</v>
      </c>
      <c r="E106" s="2">
        <v>0</v>
      </c>
      <c r="G106" s="2">
        <v>5000</v>
      </c>
      <c r="I106" s="2">
        <v>0</v>
      </c>
      <c r="K106" s="2">
        <v>5000</v>
      </c>
    </row>
    <row r="107" spans="1:11">
      <c r="A107" s="3" t="s">
        <v>94</v>
      </c>
      <c r="C107" s="2">
        <v>1500</v>
      </c>
      <c r="E107" s="2">
        <v>0</v>
      </c>
      <c r="G107" s="2">
        <v>1500</v>
      </c>
      <c r="I107" s="2">
        <v>0</v>
      </c>
      <c r="K107" s="2">
        <v>1500</v>
      </c>
    </row>
    <row r="108" spans="1:11">
      <c r="A108" s="3" t="s">
        <v>95</v>
      </c>
      <c r="C108" s="2">
        <v>0</v>
      </c>
      <c r="E108" s="2">
        <v>-278.06</v>
      </c>
      <c r="G108" s="2">
        <v>278.06</v>
      </c>
      <c r="I108" s="2">
        <v>0</v>
      </c>
      <c r="K108" s="272">
        <v>-278.06</v>
      </c>
    </row>
    <row r="109" spans="1:11">
      <c r="A109" s="3" t="s">
        <v>96</v>
      </c>
      <c r="C109" s="2">
        <v>15224</v>
      </c>
      <c r="E109" s="2">
        <v>15224</v>
      </c>
      <c r="G109" s="2">
        <v>0</v>
      </c>
      <c r="I109" s="2">
        <v>100</v>
      </c>
      <c r="K109" s="2">
        <v>15224</v>
      </c>
    </row>
    <row r="110" spans="1:11">
      <c r="A110" s="3" t="s">
        <v>97</v>
      </c>
      <c r="C110" s="2">
        <v>200000</v>
      </c>
      <c r="E110" s="2">
        <v>81584.09</v>
      </c>
      <c r="G110" s="2">
        <v>118415.91</v>
      </c>
      <c r="I110" s="2">
        <v>40.79</v>
      </c>
      <c r="K110" s="2">
        <v>200000</v>
      </c>
    </row>
    <row r="111" spans="1:11">
      <c r="A111" s="3" t="s">
        <v>98</v>
      </c>
      <c r="C111" s="2">
        <v>15000</v>
      </c>
      <c r="E111" s="2">
        <v>0</v>
      </c>
      <c r="G111" s="2">
        <v>15000</v>
      </c>
      <c r="I111" s="2">
        <v>0</v>
      </c>
      <c r="K111" s="272">
        <v>0</v>
      </c>
    </row>
    <row r="112" spans="1:11">
      <c r="A112" s="3" t="s">
        <v>99</v>
      </c>
      <c r="C112" s="2">
        <v>300</v>
      </c>
      <c r="E112" s="2">
        <v>0</v>
      </c>
      <c r="G112" s="2">
        <v>300</v>
      </c>
      <c r="I112" s="2">
        <v>0</v>
      </c>
      <c r="K112" s="2">
        <v>300</v>
      </c>
    </row>
    <row r="113" spans="1:13">
      <c r="A113" s="3" t="s">
        <v>100</v>
      </c>
      <c r="C113" s="2">
        <v>4200</v>
      </c>
      <c r="E113" s="2">
        <v>0</v>
      </c>
      <c r="G113" s="2">
        <v>4200</v>
      </c>
      <c r="I113" s="2">
        <v>0</v>
      </c>
      <c r="K113" s="2">
        <v>4200</v>
      </c>
    </row>
    <row r="114" spans="1:13">
      <c r="A114" s="3" t="s">
        <v>101</v>
      </c>
      <c r="C114" s="2">
        <v>93300</v>
      </c>
      <c r="E114" s="2">
        <v>93284</v>
      </c>
      <c r="G114" s="2">
        <v>16</v>
      </c>
      <c r="I114" s="2">
        <v>99.98</v>
      </c>
      <c r="K114" s="2">
        <v>93300</v>
      </c>
    </row>
    <row r="115" spans="1:13">
      <c r="A115" s="3" t="s">
        <v>102</v>
      </c>
      <c r="C115" s="2">
        <v>3000</v>
      </c>
      <c r="E115" s="2">
        <v>1200</v>
      </c>
      <c r="G115" s="2">
        <v>1800</v>
      </c>
      <c r="I115" s="2">
        <v>40</v>
      </c>
      <c r="K115" s="2">
        <v>3000</v>
      </c>
    </row>
    <row r="116" spans="1:13">
      <c r="A116" s="3" t="s">
        <v>103</v>
      </c>
      <c r="C116" s="2">
        <v>50000</v>
      </c>
      <c r="E116" s="2">
        <v>1036</v>
      </c>
      <c r="G116" s="2">
        <v>48964</v>
      </c>
      <c r="I116" s="2">
        <v>2.0699999999999998</v>
      </c>
      <c r="K116" s="272">
        <v>25000</v>
      </c>
      <c r="M116" t="s">
        <v>292</v>
      </c>
    </row>
    <row r="117" spans="1:13">
      <c r="A117" s="3" t="s">
        <v>104</v>
      </c>
      <c r="C117" s="2">
        <v>8000</v>
      </c>
      <c r="E117" s="2">
        <v>365</v>
      </c>
      <c r="G117" s="2">
        <v>7635</v>
      </c>
      <c r="I117" s="2">
        <v>4.5599999999999996</v>
      </c>
      <c r="K117" s="2">
        <v>8000</v>
      </c>
    </row>
    <row r="118" spans="1:13">
      <c r="A118" s="3" t="s">
        <v>105</v>
      </c>
      <c r="C118" s="2">
        <v>6000</v>
      </c>
      <c r="E118" s="2">
        <v>8000</v>
      </c>
      <c r="G118" s="2">
        <v>-2000</v>
      </c>
      <c r="I118" s="2">
        <v>133.33000000000001</v>
      </c>
      <c r="K118" s="272">
        <v>8000</v>
      </c>
    </row>
    <row r="119" spans="1:13">
      <c r="A119" s="3" t="s">
        <v>106</v>
      </c>
      <c r="C119" s="2">
        <v>3000</v>
      </c>
      <c r="E119" s="2">
        <v>649</v>
      </c>
      <c r="G119" s="2">
        <v>2351</v>
      </c>
      <c r="I119" s="2">
        <v>21.63</v>
      </c>
      <c r="K119" s="2">
        <v>3000</v>
      </c>
    </row>
    <row r="120" spans="1:13">
      <c r="A120" s="3" t="s">
        <v>107</v>
      </c>
      <c r="C120" s="2">
        <v>31700</v>
      </c>
      <c r="E120" s="2">
        <v>30375</v>
      </c>
      <c r="G120" s="2">
        <v>1325</v>
      </c>
      <c r="I120" s="2">
        <v>95.82</v>
      </c>
      <c r="K120" s="2">
        <v>31700</v>
      </c>
    </row>
    <row r="121" spans="1:13">
      <c r="A121" s="3" t="s">
        <v>108</v>
      </c>
      <c r="C121" s="2">
        <v>50592</v>
      </c>
      <c r="E121" s="2">
        <v>50592</v>
      </c>
      <c r="G121" s="2">
        <v>0</v>
      </c>
      <c r="I121" s="2">
        <v>100</v>
      </c>
      <c r="K121" s="2">
        <v>50592</v>
      </c>
    </row>
    <row r="122" spans="1:13">
      <c r="A122" s="3" t="s">
        <v>109</v>
      </c>
      <c r="C122" s="2">
        <v>7500</v>
      </c>
      <c r="E122" s="2">
        <v>7138</v>
      </c>
      <c r="G122" s="2">
        <v>362</v>
      </c>
      <c r="I122" s="2">
        <v>95.17</v>
      </c>
      <c r="K122" s="2">
        <v>7500</v>
      </c>
    </row>
    <row r="123" spans="1:13">
      <c r="A123" s="3" t="s">
        <v>110</v>
      </c>
      <c r="C123" s="2">
        <v>15839</v>
      </c>
      <c r="E123" s="2">
        <v>15172</v>
      </c>
      <c r="G123" s="2">
        <v>667</v>
      </c>
      <c r="I123" s="2">
        <v>95.79</v>
      </c>
      <c r="K123" s="2">
        <v>15839</v>
      </c>
    </row>
    <row r="124" spans="1:13">
      <c r="A124" s="3" t="s">
        <v>111</v>
      </c>
      <c r="C124" s="2">
        <v>500</v>
      </c>
      <c r="E124" s="2">
        <v>0</v>
      </c>
      <c r="G124" s="2">
        <v>500</v>
      </c>
      <c r="I124" s="2">
        <v>0</v>
      </c>
      <c r="K124" s="2">
        <v>500</v>
      </c>
    </row>
    <row r="125" spans="1:13">
      <c r="A125" s="3" t="s">
        <v>112</v>
      </c>
      <c r="C125" s="2">
        <v>3000</v>
      </c>
      <c r="E125" s="2">
        <v>0</v>
      </c>
      <c r="G125" s="2">
        <v>3000</v>
      </c>
      <c r="I125" s="2">
        <v>0</v>
      </c>
      <c r="K125" s="2">
        <v>3000</v>
      </c>
    </row>
    <row r="126" spans="1:13">
      <c r="A126" s="3" t="s">
        <v>113</v>
      </c>
      <c r="C126" s="2">
        <v>1500</v>
      </c>
      <c r="E126" s="2">
        <v>500</v>
      </c>
      <c r="G126" s="2">
        <v>1000</v>
      </c>
      <c r="I126" s="2">
        <v>33.33</v>
      </c>
      <c r="K126" s="2">
        <v>1500</v>
      </c>
    </row>
    <row r="127" spans="1:13">
      <c r="A127" s="3" t="s">
        <v>114</v>
      </c>
      <c r="C127" s="2">
        <v>5000</v>
      </c>
      <c r="E127" s="2">
        <v>582.24</v>
      </c>
      <c r="G127" s="2">
        <v>4417.76</v>
      </c>
      <c r="I127" s="2">
        <v>11.64</v>
      </c>
      <c r="K127" s="2">
        <v>5000</v>
      </c>
    </row>
    <row r="128" spans="1:13">
      <c r="A128" s="3" t="s">
        <v>115</v>
      </c>
      <c r="C128" s="2">
        <v>25000</v>
      </c>
      <c r="E128" s="2">
        <v>2204.88</v>
      </c>
      <c r="G128" s="2">
        <v>22795.119999999999</v>
      </c>
      <c r="I128" s="2">
        <v>8.82</v>
      </c>
      <c r="K128" s="272">
        <v>25000</v>
      </c>
    </row>
    <row r="129" spans="1:11">
      <c r="A129" s="164" t="s">
        <v>50</v>
      </c>
      <c r="C129" s="165">
        <v>985440</v>
      </c>
      <c r="E129" s="166">
        <v>391228.9</v>
      </c>
      <c r="G129" s="167">
        <v>594211.1</v>
      </c>
      <c r="I129" s="168">
        <v>39.700000000000003</v>
      </c>
      <c r="K129" s="165">
        <f>SUM(K80:K128)</f>
        <v>926876.94</v>
      </c>
    </row>
    <row r="130" spans="1:11" ht="24.9" customHeight="1">
      <c r="A130" s="169" t="s">
        <v>51</v>
      </c>
      <c r="C130" s="170"/>
      <c r="E130" s="171"/>
      <c r="G130" s="172"/>
      <c r="I130" s="173"/>
      <c r="K130" s="170"/>
    </row>
    <row r="131" spans="1:11">
      <c r="A131" s="3" t="s">
        <v>116</v>
      </c>
      <c r="C131" s="2">
        <v>2000</v>
      </c>
      <c r="E131" s="2">
        <v>0</v>
      </c>
      <c r="G131" s="2">
        <v>2000</v>
      </c>
      <c r="I131" s="2">
        <v>0</v>
      </c>
      <c r="K131" s="2">
        <v>2000</v>
      </c>
    </row>
    <row r="132" spans="1:11">
      <c r="A132" s="3" t="s">
        <v>117</v>
      </c>
      <c r="C132" s="2">
        <v>3000</v>
      </c>
      <c r="E132" s="2">
        <v>0</v>
      </c>
      <c r="G132" s="2">
        <v>3000</v>
      </c>
      <c r="I132" s="2">
        <v>0</v>
      </c>
      <c r="K132" s="2">
        <v>3000</v>
      </c>
    </row>
    <row r="133" spans="1:11">
      <c r="A133" s="3" t="s">
        <v>118</v>
      </c>
      <c r="C133" s="2">
        <v>1500</v>
      </c>
      <c r="E133" s="2">
        <v>0</v>
      </c>
      <c r="G133" s="2">
        <v>1500</v>
      </c>
      <c r="I133" s="2">
        <v>0</v>
      </c>
      <c r="K133" s="2">
        <v>1500</v>
      </c>
    </row>
    <row r="134" spans="1:11">
      <c r="A134" s="3" t="s">
        <v>119</v>
      </c>
      <c r="C134" s="2">
        <v>14000</v>
      </c>
      <c r="E134" s="2">
        <v>7395</v>
      </c>
      <c r="G134" s="2">
        <v>6605</v>
      </c>
      <c r="I134" s="2">
        <v>52.82</v>
      </c>
      <c r="K134" s="2">
        <v>14000</v>
      </c>
    </row>
    <row r="135" spans="1:11">
      <c r="A135" s="3" t="s">
        <v>120</v>
      </c>
      <c r="C135" s="2">
        <v>1000</v>
      </c>
      <c r="E135" s="2">
        <v>0</v>
      </c>
      <c r="G135" s="2">
        <v>1000</v>
      </c>
      <c r="I135" s="2">
        <v>0</v>
      </c>
      <c r="K135" s="2">
        <v>1000</v>
      </c>
    </row>
    <row r="136" spans="1:11">
      <c r="A136" s="3" t="s">
        <v>121</v>
      </c>
      <c r="C136" s="2">
        <v>100000</v>
      </c>
      <c r="E136" s="2">
        <v>14049.24</v>
      </c>
      <c r="G136" s="2">
        <v>85950.76</v>
      </c>
      <c r="I136" s="2">
        <v>14.05</v>
      </c>
      <c r="K136" s="2">
        <v>100000</v>
      </c>
    </row>
    <row r="137" spans="1:11">
      <c r="A137" s="3" t="s">
        <v>122</v>
      </c>
      <c r="C137" s="2">
        <v>2000</v>
      </c>
      <c r="E137" s="2">
        <v>236.64</v>
      </c>
      <c r="G137" s="2">
        <v>1763.36</v>
      </c>
      <c r="I137" s="2">
        <v>11.83</v>
      </c>
      <c r="K137" s="2">
        <v>2000</v>
      </c>
    </row>
    <row r="138" spans="1:11">
      <c r="A138" s="3" t="s">
        <v>123</v>
      </c>
      <c r="C138" s="2">
        <v>30000</v>
      </c>
      <c r="E138" s="2">
        <v>10816</v>
      </c>
      <c r="G138" s="2">
        <v>19184</v>
      </c>
      <c r="I138" s="2">
        <v>36.049999999999997</v>
      </c>
      <c r="K138" s="2">
        <v>30000</v>
      </c>
    </row>
    <row r="139" spans="1:11">
      <c r="A139" s="3" t="s">
        <v>124</v>
      </c>
      <c r="C139" s="2">
        <v>1900</v>
      </c>
      <c r="E139" s="2">
        <v>0</v>
      </c>
      <c r="G139" s="2">
        <v>1900</v>
      </c>
      <c r="I139" s="2">
        <v>0</v>
      </c>
      <c r="K139" s="2">
        <v>1900</v>
      </c>
    </row>
    <row r="140" spans="1:11">
      <c r="A140" s="3" t="s">
        <v>125</v>
      </c>
      <c r="C140" s="2">
        <v>2000</v>
      </c>
      <c r="E140" s="2">
        <v>537.9</v>
      </c>
      <c r="G140" s="2">
        <v>1462.1</v>
      </c>
      <c r="I140" s="2">
        <v>26.9</v>
      </c>
      <c r="K140" s="2">
        <v>2000</v>
      </c>
    </row>
    <row r="141" spans="1:11">
      <c r="A141" s="3" t="s">
        <v>126</v>
      </c>
      <c r="C141" s="2">
        <v>1500</v>
      </c>
      <c r="E141" s="2">
        <v>599.99</v>
      </c>
      <c r="G141" s="2">
        <v>900.01</v>
      </c>
      <c r="I141" s="2">
        <v>40</v>
      </c>
      <c r="K141" s="2">
        <v>1500</v>
      </c>
    </row>
    <row r="142" spans="1:11">
      <c r="A142" s="3" t="s">
        <v>127</v>
      </c>
      <c r="C142" s="2">
        <v>3000</v>
      </c>
      <c r="E142" s="2">
        <v>1288.6099999999999</v>
      </c>
      <c r="G142" s="2">
        <v>1711.39</v>
      </c>
      <c r="I142" s="2">
        <v>42.95</v>
      </c>
      <c r="K142" s="2">
        <v>3000</v>
      </c>
    </row>
    <row r="143" spans="1:11">
      <c r="A143" s="3" t="s">
        <v>128</v>
      </c>
      <c r="C143" s="2">
        <v>3000</v>
      </c>
      <c r="E143" s="2">
        <v>1218.52</v>
      </c>
      <c r="G143" s="2">
        <v>1781.48</v>
      </c>
      <c r="I143" s="2">
        <v>40.619999999999997</v>
      </c>
      <c r="K143" s="2">
        <v>3000</v>
      </c>
    </row>
    <row r="144" spans="1:11">
      <c r="A144" s="3" t="s">
        <v>129</v>
      </c>
      <c r="C144" s="2">
        <v>4000</v>
      </c>
      <c r="E144" s="2">
        <v>2629.11</v>
      </c>
      <c r="G144" s="2">
        <v>1370.89</v>
      </c>
      <c r="I144" s="2">
        <v>65.73</v>
      </c>
      <c r="K144" s="2">
        <v>4000</v>
      </c>
    </row>
    <row r="145" spans="1:11">
      <c r="A145" s="3" t="s">
        <v>130</v>
      </c>
      <c r="C145" s="2">
        <v>5000</v>
      </c>
      <c r="E145" s="2">
        <v>2065.52</v>
      </c>
      <c r="G145" s="2">
        <v>2934.48</v>
      </c>
      <c r="I145" s="2">
        <v>41.31</v>
      </c>
      <c r="K145" s="2">
        <v>5000</v>
      </c>
    </row>
    <row r="146" spans="1:11">
      <c r="A146" s="3" t="s">
        <v>131</v>
      </c>
      <c r="C146" s="2">
        <v>1500</v>
      </c>
      <c r="E146" s="2">
        <v>27.98</v>
      </c>
      <c r="G146" s="2">
        <v>1472.02</v>
      </c>
      <c r="I146" s="2">
        <v>1.87</v>
      </c>
      <c r="K146" s="2">
        <v>1500</v>
      </c>
    </row>
    <row r="147" spans="1:11">
      <c r="A147" s="3" t="s">
        <v>132</v>
      </c>
      <c r="C147" s="2">
        <v>1000</v>
      </c>
      <c r="E147" s="2">
        <v>0</v>
      </c>
      <c r="G147" s="2">
        <v>1000</v>
      </c>
      <c r="I147" s="2">
        <v>0</v>
      </c>
      <c r="K147" s="2">
        <v>1000</v>
      </c>
    </row>
    <row r="148" spans="1:11">
      <c r="A148" s="3" t="s">
        <v>133</v>
      </c>
      <c r="C148" s="2">
        <v>1000</v>
      </c>
      <c r="E148" s="2">
        <v>709.65</v>
      </c>
      <c r="G148" s="2">
        <v>290.35000000000002</v>
      </c>
      <c r="I148" s="2">
        <v>70.97</v>
      </c>
      <c r="K148" s="2">
        <v>1000</v>
      </c>
    </row>
    <row r="149" spans="1:11">
      <c r="A149" s="3" t="s">
        <v>134</v>
      </c>
      <c r="C149" s="2">
        <v>2000</v>
      </c>
      <c r="E149" s="2">
        <v>0</v>
      </c>
      <c r="G149" s="2">
        <v>2000</v>
      </c>
      <c r="I149" s="2">
        <v>0</v>
      </c>
      <c r="K149" s="2">
        <v>2000</v>
      </c>
    </row>
    <row r="150" spans="1:11">
      <c r="A150" s="3" t="s">
        <v>135</v>
      </c>
      <c r="C150" s="2">
        <v>20000</v>
      </c>
      <c r="E150" s="2">
        <v>0</v>
      </c>
      <c r="G150" s="2">
        <v>20000</v>
      </c>
      <c r="I150" s="2">
        <v>0</v>
      </c>
      <c r="K150" s="2">
        <v>20000</v>
      </c>
    </row>
    <row r="151" spans="1:11">
      <c r="A151" s="3" t="s">
        <v>136</v>
      </c>
      <c r="C151" s="2">
        <v>267000</v>
      </c>
      <c r="E151" s="2">
        <v>24701.02</v>
      </c>
      <c r="G151" s="2">
        <v>242298.98</v>
      </c>
      <c r="I151" s="2">
        <v>9.25</v>
      </c>
      <c r="K151" s="2">
        <v>267000</v>
      </c>
    </row>
    <row r="152" spans="1:11">
      <c r="A152" s="3" t="s">
        <v>137</v>
      </c>
      <c r="C152" s="2">
        <v>25000</v>
      </c>
      <c r="E152" s="2">
        <v>12949.59</v>
      </c>
      <c r="G152" s="2">
        <v>12050.41</v>
      </c>
      <c r="I152" s="2">
        <v>51.8</v>
      </c>
      <c r="K152" s="2">
        <v>25000</v>
      </c>
    </row>
    <row r="153" spans="1:11">
      <c r="A153" s="3" t="s">
        <v>138</v>
      </c>
      <c r="C153" s="2">
        <v>1500</v>
      </c>
      <c r="E153" s="2">
        <v>0</v>
      </c>
      <c r="G153" s="2">
        <v>1500</v>
      </c>
      <c r="I153" s="2">
        <v>0</v>
      </c>
      <c r="K153" s="2">
        <v>1500</v>
      </c>
    </row>
    <row r="154" spans="1:11">
      <c r="A154" s="3" t="s">
        <v>139</v>
      </c>
      <c r="C154" s="2">
        <v>750</v>
      </c>
      <c r="E154" s="2">
        <v>0</v>
      </c>
      <c r="G154" s="2">
        <v>750</v>
      </c>
      <c r="I154" s="2">
        <v>0</v>
      </c>
      <c r="K154" s="2">
        <v>750</v>
      </c>
    </row>
    <row r="155" spans="1:11">
      <c r="A155" s="3" t="s">
        <v>140</v>
      </c>
      <c r="C155" s="2">
        <v>1000</v>
      </c>
      <c r="E155" s="2">
        <v>0</v>
      </c>
      <c r="G155" s="2">
        <v>1000</v>
      </c>
      <c r="I155" s="2">
        <v>0</v>
      </c>
      <c r="K155" s="2">
        <v>1000</v>
      </c>
    </row>
    <row r="156" spans="1:11">
      <c r="A156" s="3" t="s">
        <v>141</v>
      </c>
      <c r="C156" s="2">
        <v>13000</v>
      </c>
      <c r="E156" s="2">
        <v>2776.22</v>
      </c>
      <c r="G156" s="2">
        <v>10223.780000000001</v>
      </c>
      <c r="I156" s="2">
        <v>21.36</v>
      </c>
      <c r="K156" s="2">
        <v>13000</v>
      </c>
    </row>
    <row r="157" spans="1:11">
      <c r="A157" s="3" t="s">
        <v>142</v>
      </c>
      <c r="C157" s="2">
        <v>1000</v>
      </c>
      <c r="E157" s="2">
        <v>1821.59</v>
      </c>
      <c r="G157" s="2">
        <v>-821.59</v>
      </c>
      <c r="I157" s="2">
        <v>182.16</v>
      </c>
      <c r="K157" s="272">
        <v>1821.59</v>
      </c>
    </row>
    <row r="158" spans="1:11">
      <c r="A158" s="3" t="s">
        <v>143</v>
      </c>
      <c r="C158" s="2">
        <v>2000</v>
      </c>
      <c r="E158" s="2">
        <v>0</v>
      </c>
      <c r="G158" s="2">
        <v>2000</v>
      </c>
      <c r="I158" s="2">
        <v>0</v>
      </c>
      <c r="K158" s="2">
        <v>2000</v>
      </c>
    </row>
    <row r="159" spans="1:11">
      <c r="A159" s="3" t="s">
        <v>144</v>
      </c>
      <c r="C159" s="2">
        <v>33000</v>
      </c>
      <c r="E159" s="2">
        <v>20377.03</v>
      </c>
      <c r="G159" s="2">
        <v>12622.97</v>
      </c>
      <c r="I159" s="2">
        <v>61.75</v>
      </c>
      <c r="K159" s="2">
        <v>33000</v>
      </c>
    </row>
    <row r="160" spans="1:11">
      <c r="A160" s="3" t="s">
        <v>145</v>
      </c>
      <c r="C160" s="2">
        <v>5000</v>
      </c>
      <c r="E160" s="2">
        <v>0</v>
      </c>
      <c r="G160" s="2">
        <v>5000</v>
      </c>
      <c r="I160" s="2">
        <v>0</v>
      </c>
      <c r="K160" s="2">
        <v>5000</v>
      </c>
    </row>
    <row r="161" spans="1:11">
      <c r="A161" s="3" t="s">
        <v>146</v>
      </c>
      <c r="C161" s="2">
        <v>5000</v>
      </c>
      <c r="E161" s="2">
        <v>1504.43</v>
      </c>
      <c r="G161" s="2">
        <v>3495.57</v>
      </c>
      <c r="I161" s="2">
        <v>30.09</v>
      </c>
      <c r="K161" s="2">
        <v>5000</v>
      </c>
    </row>
    <row r="162" spans="1:11">
      <c r="A162" s="3" t="s">
        <v>147</v>
      </c>
      <c r="C162" s="2">
        <v>1000</v>
      </c>
      <c r="E162" s="2">
        <v>0</v>
      </c>
      <c r="G162" s="2">
        <v>1000</v>
      </c>
      <c r="I162" s="2">
        <v>0</v>
      </c>
      <c r="K162" s="2">
        <v>1000</v>
      </c>
    </row>
    <row r="163" spans="1:11">
      <c r="A163" s="3" t="s">
        <v>148</v>
      </c>
      <c r="C163" s="2">
        <v>20500</v>
      </c>
      <c r="E163" s="2">
        <v>3293.92</v>
      </c>
      <c r="G163" s="2">
        <v>17206.080000000002</v>
      </c>
      <c r="I163" s="2">
        <v>16.07</v>
      </c>
      <c r="K163" s="2">
        <v>20500</v>
      </c>
    </row>
    <row r="164" spans="1:11">
      <c r="A164" s="3" t="s">
        <v>149</v>
      </c>
      <c r="C164" s="2">
        <v>40000</v>
      </c>
      <c r="E164" s="2">
        <v>2447</v>
      </c>
      <c r="G164" s="2">
        <v>37553</v>
      </c>
      <c r="I164" s="2">
        <v>6.12</v>
      </c>
      <c r="K164" s="2">
        <v>40000</v>
      </c>
    </row>
    <row r="165" spans="1:11">
      <c r="A165" s="3" t="s">
        <v>150</v>
      </c>
      <c r="C165" s="2">
        <v>45000</v>
      </c>
      <c r="E165" s="2">
        <v>1360</v>
      </c>
      <c r="G165" s="2">
        <v>43640</v>
      </c>
      <c r="I165" s="2">
        <v>3.02</v>
      </c>
      <c r="K165" s="2">
        <v>45000</v>
      </c>
    </row>
    <row r="166" spans="1:11">
      <c r="A166" s="3" t="s">
        <v>151</v>
      </c>
      <c r="C166" s="2">
        <v>2000</v>
      </c>
      <c r="E166" s="2">
        <v>0</v>
      </c>
      <c r="G166" s="2">
        <v>2000</v>
      </c>
      <c r="I166" s="2">
        <v>0</v>
      </c>
      <c r="K166" s="2">
        <v>2000</v>
      </c>
    </row>
    <row r="167" spans="1:11">
      <c r="A167" s="3" t="s">
        <v>152</v>
      </c>
      <c r="C167" s="2">
        <v>500</v>
      </c>
      <c r="E167" s="2">
        <v>0</v>
      </c>
      <c r="G167" s="2">
        <v>500</v>
      </c>
      <c r="I167" s="2">
        <v>0</v>
      </c>
      <c r="K167" s="2">
        <v>500</v>
      </c>
    </row>
    <row r="168" spans="1:11">
      <c r="A168" s="3" t="s">
        <v>153</v>
      </c>
      <c r="C168" s="2">
        <v>20000</v>
      </c>
      <c r="E168" s="2">
        <v>3659</v>
      </c>
      <c r="G168" s="2">
        <v>16341</v>
      </c>
      <c r="I168" s="2">
        <v>18.3</v>
      </c>
      <c r="K168" s="2">
        <v>20000</v>
      </c>
    </row>
    <row r="169" spans="1:11">
      <c r="A169" s="3" t="s">
        <v>154</v>
      </c>
      <c r="C169" s="2">
        <v>5000</v>
      </c>
      <c r="E169" s="2">
        <v>169.69</v>
      </c>
      <c r="G169" s="2">
        <v>4830.3100000000004</v>
      </c>
      <c r="I169" s="2">
        <v>3.39</v>
      </c>
      <c r="K169" s="2">
        <v>5000</v>
      </c>
    </row>
    <row r="170" spans="1:11">
      <c r="A170" s="3" t="s">
        <v>155</v>
      </c>
      <c r="C170" s="2">
        <v>12000</v>
      </c>
      <c r="E170" s="2">
        <v>4986</v>
      </c>
      <c r="G170" s="2">
        <v>7014</v>
      </c>
      <c r="I170" s="2">
        <v>41.55</v>
      </c>
      <c r="K170" s="2">
        <v>12000</v>
      </c>
    </row>
    <row r="171" spans="1:11">
      <c r="A171" s="3" t="s">
        <v>156</v>
      </c>
      <c r="C171" s="2">
        <v>1000</v>
      </c>
      <c r="E171" s="2">
        <v>385</v>
      </c>
      <c r="G171" s="2">
        <v>615</v>
      </c>
      <c r="I171" s="2">
        <v>38.5</v>
      </c>
      <c r="K171" s="2">
        <v>1000</v>
      </c>
    </row>
    <row r="172" spans="1:11">
      <c r="A172" s="3" t="s">
        <v>157</v>
      </c>
      <c r="C172" s="2">
        <v>6500</v>
      </c>
      <c r="E172" s="2">
        <v>0</v>
      </c>
      <c r="G172" s="2">
        <v>6500</v>
      </c>
      <c r="I172" s="2">
        <v>0</v>
      </c>
      <c r="K172" s="2">
        <v>6500</v>
      </c>
    </row>
    <row r="173" spans="1:11">
      <c r="A173" s="3" t="s">
        <v>158</v>
      </c>
      <c r="C173" s="2">
        <v>6000</v>
      </c>
      <c r="E173" s="2">
        <v>720</v>
      </c>
      <c r="G173" s="2">
        <v>5280</v>
      </c>
      <c r="I173" s="2">
        <v>12</v>
      </c>
      <c r="K173" s="2">
        <v>6000</v>
      </c>
    </row>
    <row r="174" spans="1:11">
      <c r="A174" s="3" t="s">
        <v>159</v>
      </c>
      <c r="C174" s="2">
        <v>1500</v>
      </c>
      <c r="E174" s="2">
        <v>210</v>
      </c>
      <c r="G174" s="2">
        <v>1290</v>
      </c>
      <c r="I174" s="2">
        <v>14</v>
      </c>
      <c r="K174" s="2">
        <v>1500</v>
      </c>
    </row>
    <row r="175" spans="1:11">
      <c r="A175" s="3" t="s">
        <v>160</v>
      </c>
      <c r="C175" s="2">
        <v>3000</v>
      </c>
      <c r="E175" s="2">
        <v>555.5</v>
      </c>
      <c r="G175" s="2">
        <v>2444.5</v>
      </c>
      <c r="I175" s="2">
        <v>18.52</v>
      </c>
      <c r="K175" s="2">
        <v>3000</v>
      </c>
    </row>
    <row r="176" spans="1:11">
      <c r="A176" s="3" t="s">
        <v>161</v>
      </c>
      <c r="C176" s="2">
        <v>500</v>
      </c>
      <c r="E176" s="2">
        <v>499</v>
      </c>
      <c r="G176" s="2">
        <v>1</v>
      </c>
      <c r="I176" s="2">
        <v>99.8</v>
      </c>
      <c r="K176" s="2">
        <v>500</v>
      </c>
    </row>
    <row r="177" spans="1:13">
      <c r="A177" s="174" t="s">
        <v>51</v>
      </c>
      <c r="C177" s="175">
        <v>718150</v>
      </c>
      <c r="E177" s="176">
        <v>123989.15</v>
      </c>
      <c r="G177" s="177">
        <v>594160.85</v>
      </c>
      <c r="I177" s="178">
        <v>17.27</v>
      </c>
      <c r="K177" s="175">
        <f>SUM(K131:K176)</f>
        <v>718971.59000000008</v>
      </c>
    </row>
    <row r="178" spans="1:13" ht="24.9" customHeight="1">
      <c r="A178" s="179" t="s">
        <v>52</v>
      </c>
      <c r="C178" s="180"/>
      <c r="E178" s="181"/>
      <c r="G178" s="182"/>
      <c r="I178" s="183"/>
      <c r="K178" s="180"/>
    </row>
    <row r="179" spans="1:13">
      <c r="A179" s="3" t="s">
        <v>162</v>
      </c>
      <c r="C179" s="2">
        <v>22000</v>
      </c>
      <c r="E179" s="2">
        <v>0</v>
      </c>
      <c r="G179" s="2">
        <v>22000</v>
      </c>
      <c r="I179" s="2">
        <v>0</v>
      </c>
      <c r="K179" s="2">
        <v>22000</v>
      </c>
    </row>
    <row r="180" spans="1:13">
      <c r="A180" s="3" t="s">
        <v>163</v>
      </c>
      <c r="C180" s="2">
        <v>6000</v>
      </c>
      <c r="E180" s="2">
        <v>0</v>
      </c>
      <c r="G180" s="2">
        <v>6000</v>
      </c>
      <c r="I180" s="2">
        <v>0</v>
      </c>
      <c r="K180" s="272">
        <v>0</v>
      </c>
      <c r="M180" t="s">
        <v>293</v>
      </c>
    </row>
    <row r="181" spans="1:13">
      <c r="A181" s="3" t="s">
        <v>164</v>
      </c>
      <c r="C181" s="2">
        <v>1000</v>
      </c>
      <c r="E181" s="2">
        <v>0</v>
      </c>
      <c r="G181" s="2">
        <v>1000</v>
      </c>
      <c r="I181" s="2">
        <v>0</v>
      </c>
      <c r="K181" s="2">
        <v>1000</v>
      </c>
    </row>
    <row r="182" spans="1:13">
      <c r="A182" s="3" t="s">
        <v>165</v>
      </c>
      <c r="C182" s="2">
        <v>40000</v>
      </c>
      <c r="E182" s="2">
        <v>6320.98</v>
      </c>
      <c r="G182" s="2">
        <v>33679.019999999997</v>
      </c>
      <c r="I182" s="2">
        <v>15.8</v>
      </c>
      <c r="K182" s="2">
        <v>40000</v>
      </c>
    </row>
    <row r="183" spans="1:13">
      <c r="A183" s="3" t="s">
        <v>166</v>
      </c>
      <c r="C183" s="2">
        <v>16000</v>
      </c>
      <c r="E183" s="2">
        <v>5106</v>
      </c>
      <c r="G183" s="2">
        <v>10894</v>
      </c>
      <c r="I183" s="2">
        <v>31.91</v>
      </c>
      <c r="K183" s="2">
        <v>16000</v>
      </c>
    </row>
    <row r="184" spans="1:13">
      <c r="A184" s="3" t="s">
        <v>167</v>
      </c>
      <c r="C184" s="2">
        <v>2020000</v>
      </c>
      <c r="E184" s="2">
        <v>2006945</v>
      </c>
      <c r="G184" s="2">
        <v>13055</v>
      </c>
      <c r="I184" s="2">
        <v>99.35</v>
      </c>
      <c r="K184" s="2">
        <v>2020000</v>
      </c>
    </row>
    <row r="185" spans="1:13">
      <c r="A185" s="3" t="s">
        <v>168</v>
      </c>
      <c r="C185" s="2">
        <v>335000</v>
      </c>
      <c r="E185" s="2">
        <v>49249.25</v>
      </c>
      <c r="G185" s="2">
        <v>285750.75</v>
      </c>
      <c r="I185" s="2">
        <v>14.7</v>
      </c>
      <c r="K185" s="272">
        <f>335000+70000</f>
        <v>405000</v>
      </c>
    </row>
    <row r="186" spans="1:13">
      <c r="A186" s="3" t="s">
        <v>169</v>
      </c>
      <c r="C186" s="2">
        <v>2000</v>
      </c>
      <c r="E186" s="2">
        <v>549.89</v>
      </c>
      <c r="G186" s="2">
        <v>1450.11</v>
      </c>
      <c r="I186" s="2">
        <v>27.49</v>
      </c>
      <c r="K186" s="2">
        <v>2000</v>
      </c>
    </row>
    <row r="187" spans="1:13">
      <c r="A187" s="3" t="s">
        <v>170</v>
      </c>
      <c r="C187" s="2">
        <v>1700</v>
      </c>
      <c r="E187" s="2">
        <v>318.79000000000002</v>
      </c>
      <c r="G187" s="2">
        <v>1381.21</v>
      </c>
      <c r="I187" s="2">
        <v>18.75</v>
      </c>
      <c r="K187" s="2">
        <v>1700</v>
      </c>
    </row>
    <row r="188" spans="1:13">
      <c r="A188" s="3" t="s">
        <v>171</v>
      </c>
      <c r="C188" s="2">
        <v>8700</v>
      </c>
      <c r="E188" s="2">
        <v>5885.45</v>
      </c>
      <c r="G188" s="2">
        <v>2814.55</v>
      </c>
      <c r="I188" s="2">
        <v>67.650000000000006</v>
      </c>
      <c r="K188" s="2">
        <v>8700</v>
      </c>
    </row>
    <row r="189" spans="1:13">
      <c r="A189" s="3" t="s">
        <v>172</v>
      </c>
      <c r="C189" s="2">
        <v>1500</v>
      </c>
      <c r="E189" s="2">
        <v>0</v>
      </c>
      <c r="G189" s="2">
        <v>1500</v>
      </c>
      <c r="I189" s="2">
        <v>0</v>
      </c>
      <c r="K189" s="2">
        <v>1500</v>
      </c>
    </row>
    <row r="190" spans="1:13">
      <c r="A190" s="3" t="s">
        <v>173</v>
      </c>
      <c r="C190" s="2">
        <v>515</v>
      </c>
      <c r="E190" s="2">
        <v>0</v>
      </c>
      <c r="G190" s="2">
        <v>515</v>
      </c>
      <c r="I190" s="2">
        <v>0</v>
      </c>
      <c r="K190" s="2">
        <v>515</v>
      </c>
    </row>
    <row r="191" spans="1:13">
      <c r="A191" s="3" t="s">
        <v>174</v>
      </c>
      <c r="C191" s="2">
        <v>900000</v>
      </c>
      <c r="E191" s="2">
        <v>133647.17000000001</v>
      </c>
      <c r="G191" s="2">
        <v>766352.83</v>
      </c>
      <c r="I191" s="2">
        <v>14.85</v>
      </c>
      <c r="K191" s="2">
        <v>900000</v>
      </c>
    </row>
    <row r="192" spans="1:13">
      <c r="A192" s="3" t="s">
        <v>175</v>
      </c>
      <c r="C192" s="2">
        <v>2060</v>
      </c>
      <c r="E192" s="2">
        <v>746.52</v>
      </c>
      <c r="G192" s="2">
        <v>1313.48</v>
      </c>
      <c r="I192" s="2">
        <v>36.24</v>
      </c>
      <c r="K192" s="2">
        <v>2060</v>
      </c>
    </row>
    <row r="193" spans="1:11">
      <c r="A193" s="3" t="s">
        <v>176</v>
      </c>
      <c r="C193" s="2">
        <v>27500</v>
      </c>
      <c r="E193" s="2">
        <v>6584.35</v>
      </c>
      <c r="G193" s="2">
        <v>20915.650000000001</v>
      </c>
      <c r="I193" s="2">
        <v>23.94</v>
      </c>
      <c r="K193" s="2">
        <v>27500</v>
      </c>
    </row>
    <row r="194" spans="1:11">
      <c r="A194" s="3" t="s">
        <v>177</v>
      </c>
      <c r="C194" s="2">
        <v>8000</v>
      </c>
      <c r="E194" s="2">
        <v>584.85</v>
      </c>
      <c r="G194" s="2">
        <v>7415.15</v>
      </c>
      <c r="I194" s="2">
        <v>7.31</v>
      </c>
      <c r="K194" s="2">
        <v>8000</v>
      </c>
    </row>
    <row r="195" spans="1:11">
      <c r="A195" s="3" t="s">
        <v>178</v>
      </c>
      <c r="C195" s="2">
        <v>5000</v>
      </c>
      <c r="E195" s="2">
        <v>0</v>
      </c>
      <c r="G195" s="2">
        <v>5000</v>
      </c>
      <c r="I195" s="2">
        <v>0</v>
      </c>
      <c r="K195" s="2">
        <v>5000</v>
      </c>
    </row>
    <row r="196" spans="1:11">
      <c r="A196" s="3" t="s">
        <v>179</v>
      </c>
      <c r="C196" s="2">
        <v>5000</v>
      </c>
      <c r="E196" s="2">
        <v>0</v>
      </c>
      <c r="G196" s="2">
        <v>5000</v>
      </c>
      <c r="I196" s="2">
        <v>0</v>
      </c>
      <c r="K196" s="2">
        <v>5000</v>
      </c>
    </row>
    <row r="197" spans="1:11">
      <c r="A197" s="3" t="s">
        <v>180</v>
      </c>
      <c r="C197" s="2">
        <v>11000</v>
      </c>
      <c r="E197" s="2">
        <v>3652.96</v>
      </c>
      <c r="G197" s="2">
        <v>7347.04</v>
      </c>
      <c r="I197" s="2">
        <v>33.21</v>
      </c>
      <c r="K197" s="2">
        <v>11000</v>
      </c>
    </row>
    <row r="198" spans="1:11">
      <c r="A198" s="3" t="s">
        <v>181</v>
      </c>
      <c r="C198" s="2">
        <v>5000</v>
      </c>
      <c r="E198" s="2">
        <v>535</v>
      </c>
      <c r="G198" s="2">
        <v>4465</v>
      </c>
      <c r="I198" s="2">
        <v>10.7</v>
      </c>
      <c r="K198" s="2">
        <v>5000</v>
      </c>
    </row>
    <row r="199" spans="1:11" ht="15.75" customHeight="1">
      <c r="A199" s="3" t="s">
        <v>182</v>
      </c>
      <c r="C199" s="2">
        <v>2000</v>
      </c>
      <c r="E199" s="2">
        <v>0</v>
      </c>
      <c r="G199" s="2">
        <v>2000</v>
      </c>
      <c r="I199" s="2">
        <v>0</v>
      </c>
      <c r="K199" s="2">
        <v>2000</v>
      </c>
    </row>
    <row r="200" spans="1:11">
      <c r="A200" s="3" t="s">
        <v>183</v>
      </c>
      <c r="C200" s="2">
        <v>5600</v>
      </c>
      <c r="E200" s="2">
        <v>160</v>
      </c>
      <c r="G200" s="2">
        <v>5440</v>
      </c>
      <c r="I200" s="2">
        <v>2.86</v>
      </c>
      <c r="K200" s="2">
        <v>5600</v>
      </c>
    </row>
    <row r="201" spans="1:11">
      <c r="A201" s="3" t="s">
        <v>184</v>
      </c>
      <c r="C201" s="2">
        <v>500</v>
      </c>
      <c r="E201" s="2">
        <v>0</v>
      </c>
      <c r="G201" s="2">
        <v>500</v>
      </c>
      <c r="I201" s="2">
        <v>0</v>
      </c>
      <c r="K201" s="2">
        <v>500</v>
      </c>
    </row>
    <row r="202" spans="1:11">
      <c r="A202" s="3" t="s">
        <v>185</v>
      </c>
      <c r="C202" s="2">
        <v>5500</v>
      </c>
      <c r="E202" s="2">
        <v>2700</v>
      </c>
      <c r="G202" s="2">
        <v>2800</v>
      </c>
      <c r="I202" s="2">
        <v>49.09</v>
      </c>
      <c r="K202" s="2">
        <v>5500</v>
      </c>
    </row>
    <row r="203" spans="1:11">
      <c r="A203" s="3" t="s">
        <v>186</v>
      </c>
      <c r="C203" s="2">
        <v>20000</v>
      </c>
      <c r="E203" s="2">
        <v>1573.75</v>
      </c>
      <c r="G203" s="2">
        <v>18426.25</v>
      </c>
      <c r="I203" s="2">
        <v>7.87</v>
      </c>
      <c r="K203" s="2">
        <v>20000</v>
      </c>
    </row>
    <row r="204" spans="1:11">
      <c r="A204" s="3" t="s">
        <v>187</v>
      </c>
      <c r="C204" s="2">
        <v>20000</v>
      </c>
      <c r="E204" s="2">
        <v>16.75</v>
      </c>
      <c r="G204" s="2">
        <v>19983.25</v>
      </c>
      <c r="I204" s="2">
        <v>0.08</v>
      </c>
      <c r="K204" s="2">
        <v>20000</v>
      </c>
    </row>
    <row r="205" spans="1:11">
      <c r="A205" s="3" t="s">
        <v>188</v>
      </c>
      <c r="C205" s="2">
        <v>2500</v>
      </c>
      <c r="E205" s="2">
        <v>0</v>
      </c>
      <c r="G205" s="2">
        <v>2500</v>
      </c>
      <c r="I205" s="2">
        <v>0</v>
      </c>
      <c r="K205" s="2">
        <v>2500</v>
      </c>
    </row>
    <row r="206" spans="1:11">
      <c r="A206" s="3" t="s">
        <v>189</v>
      </c>
      <c r="C206" s="2">
        <v>1500</v>
      </c>
      <c r="E206" s="2">
        <v>150</v>
      </c>
      <c r="G206" s="2">
        <v>1350</v>
      </c>
      <c r="I206" s="2">
        <v>10</v>
      </c>
      <c r="K206" s="2">
        <v>1500</v>
      </c>
    </row>
    <row r="207" spans="1:11">
      <c r="A207" s="3" t="s">
        <v>190</v>
      </c>
      <c r="C207" s="2">
        <v>1100</v>
      </c>
      <c r="E207" s="2">
        <v>0</v>
      </c>
      <c r="G207" s="2">
        <v>1100</v>
      </c>
      <c r="I207" s="2">
        <v>0</v>
      </c>
      <c r="K207" s="2">
        <v>1100</v>
      </c>
    </row>
    <row r="208" spans="1:11">
      <c r="A208" s="3" t="s">
        <v>191</v>
      </c>
      <c r="C208" s="2">
        <v>35000</v>
      </c>
      <c r="E208" s="2">
        <v>7297.18</v>
      </c>
      <c r="G208" s="2">
        <v>27702.82</v>
      </c>
      <c r="I208" s="2">
        <v>20.85</v>
      </c>
      <c r="K208" s="2">
        <v>35000</v>
      </c>
    </row>
    <row r="209" spans="1:13">
      <c r="A209" s="184" t="s">
        <v>52</v>
      </c>
      <c r="C209" s="185">
        <v>3511675</v>
      </c>
      <c r="E209" s="186">
        <v>2232023.89</v>
      </c>
      <c r="G209" s="187">
        <v>1279651.1100000001</v>
      </c>
      <c r="I209" s="188">
        <v>63.56</v>
      </c>
      <c r="K209" s="185">
        <f>SUM(K179:K208)</f>
        <v>3575675</v>
      </c>
    </row>
    <row r="210" spans="1:13" ht="24.9" customHeight="1">
      <c r="A210" s="189" t="s">
        <v>53</v>
      </c>
      <c r="C210" s="273"/>
      <c r="E210" s="191"/>
      <c r="G210" s="192"/>
      <c r="I210" s="193"/>
      <c r="K210" s="190"/>
    </row>
    <row r="211" spans="1:13">
      <c r="A211" s="3" t="s">
        <v>192</v>
      </c>
      <c r="C211" s="2">
        <v>390000</v>
      </c>
      <c r="E211" s="2">
        <v>130063.35</v>
      </c>
      <c r="G211" s="2">
        <v>259936.65</v>
      </c>
      <c r="I211" s="2">
        <v>33.35</v>
      </c>
      <c r="K211" s="2">
        <v>390000</v>
      </c>
    </row>
    <row r="212" spans="1:13">
      <c r="A212" s="3" t="s">
        <v>193</v>
      </c>
      <c r="C212" s="2">
        <v>110000</v>
      </c>
      <c r="E212" s="2">
        <v>2330.19</v>
      </c>
      <c r="G212" s="2">
        <v>107669.81</v>
      </c>
      <c r="I212" s="2">
        <v>2.12</v>
      </c>
      <c r="K212" s="2">
        <v>110000</v>
      </c>
    </row>
    <row r="213" spans="1:13">
      <c r="A213" s="3" t="s">
        <v>194</v>
      </c>
      <c r="C213" s="2">
        <v>30240</v>
      </c>
      <c r="E213" s="2">
        <v>429.6</v>
      </c>
      <c r="G213" s="2">
        <v>29810.400000000001</v>
      </c>
      <c r="I213" s="2">
        <v>1.42</v>
      </c>
      <c r="K213" s="2">
        <v>30240</v>
      </c>
    </row>
    <row r="214" spans="1:13">
      <c r="A214" s="3" t="s">
        <v>195</v>
      </c>
      <c r="C214" s="2">
        <v>12000</v>
      </c>
      <c r="E214" s="2">
        <v>2084.5</v>
      </c>
      <c r="G214" s="2">
        <v>9915.5</v>
      </c>
      <c r="I214" s="2">
        <v>17.37</v>
      </c>
      <c r="K214" s="2">
        <v>12000</v>
      </c>
    </row>
    <row r="215" spans="1:13">
      <c r="A215" s="3" t="s">
        <v>196</v>
      </c>
      <c r="C215" s="2">
        <v>135000</v>
      </c>
      <c r="E215" s="2">
        <v>40043.82</v>
      </c>
      <c r="G215" s="2">
        <v>94956.18</v>
      </c>
      <c r="I215" s="2">
        <v>29.66</v>
      </c>
      <c r="K215" s="2">
        <v>135000</v>
      </c>
    </row>
    <row r="216" spans="1:13">
      <c r="A216" s="3" t="s">
        <v>197</v>
      </c>
      <c r="C216" s="2">
        <v>35000</v>
      </c>
      <c r="E216" s="2">
        <v>11591</v>
      </c>
      <c r="G216" s="2">
        <v>23409</v>
      </c>
      <c r="I216" s="2">
        <v>33.119999999999997</v>
      </c>
      <c r="K216" s="2">
        <v>35000</v>
      </c>
    </row>
    <row r="217" spans="1:13">
      <c r="A217" s="3" t="s">
        <v>198</v>
      </c>
      <c r="C217" s="2">
        <v>35000</v>
      </c>
      <c r="E217" s="2">
        <v>6821.51</v>
      </c>
      <c r="G217" s="2">
        <v>28178.49</v>
      </c>
      <c r="I217" s="2">
        <v>19.489999999999998</v>
      </c>
      <c r="K217" s="2">
        <v>35000</v>
      </c>
    </row>
    <row r="218" spans="1:13">
      <c r="A218" s="3" t="s">
        <v>199</v>
      </c>
      <c r="C218" s="2">
        <v>25600</v>
      </c>
      <c r="E218" s="2">
        <v>8268.2099999999991</v>
      </c>
      <c r="G218" s="2">
        <v>17331.79</v>
      </c>
      <c r="I218" s="2">
        <v>32.299999999999997</v>
      </c>
      <c r="K218" s="2">
        <v>25600</v>
      </c>
    </row>
    <row r="219" spans="1:13">
      <c r="A219" s="3" t="s">
        <v>200</v>
      </c>
      <c r="C219" s="2">
        <v>30000</v>
      </c>
      <c r="E219" s="2">
        <v>16382.65</v>
      </c>
      <c r="G219" s="2">
        <v>13617.35</v>
      </c>
      <c r="I219" s="272">
        <v>54.61</v>
      </c>
      <c r="K219" s="2">
        <v>30000</v>
      </c>
    </row>
    <row r="220" spans="1:13">
      <c r="A220" s="3" t="s">
        <v>201</v>
      </c>
      <c r="C220" s="2">
        <v>73000</v>
      </c>
      <c r="E220" s="2">
        <v>37383.89</v>
      </c>
      <c r="G220" s="2">
        <v>35616.11</v>
      </c>
      <c r="I220" s="272">
        <v>51.21</v>
      </c>
      <c r="K220" s="2">
        <v>73000</v>
      </c>
    </row>
    <row r="221" spans="1:13">
      <c r="A221" s="3" t="s">
        <v>202</v>
      </c>
      <c r="C221" s="2">
        <v>24000</v>
      </c>
      <c r="E221" s="2">
        <v>920.12</v>
      </c>
      <c r="G221" s="2">
        <v>23079.88</v>
      </c>
      <c r="I221" s="2">
        <v>3.83</v>
      </c>
      <c r="K221" s="272">
        <v>5000</v>
      </c>
      <c r="M221" t="s">
        <v>294</v>
      </c>
    </row>
    <row r="222" spans="1:13">
      <c r="A222" s="3" t="s">
        <v>203</v>
      </c>
      <c r="C222" s="2">
        <v>400000</v>
      </c>
      <c r="E222" s="2">
        <v>141878.6</v>
      </c>
      <c r="G222" s="2">
        <v>258121.4</v>
      </c>
      <c r="I222" s="2">
        <v>35.47</v>
      </c>
      <c r="K222" s="2">
        <v>400000</v>
      </c>
    </row>
    <row r="223" spans="1:13">
      <c r="A223" s="3" t="s">
        <v>204</v>
      </c>
      <c r="C223" s="2">
        <v>45000</v>
      </c>
      <c r="E223" s="2">
        <v>15259.68</v>
      </c>
      <c r="G223" s="2">
        <v>29740.32</v>
      </c>
      <c r="I223" s="2">
        <v>33.909999999999997</v>
      </c>
      <c r="K223" s="2">
        <v>45000</v>
      </c>
    </row>
    <row r="224" spans="1:13">
      <c r="A224" s="3" t="s">
        <v>205</v>
      </c>
      <c r="C224" s="2">
        <v>20000</v>
      </c>
      <c r="E224" s="2">
        <v>0</v>
      </c>
      <c r="G224" s="2">
        <v>20000</v>
      </c>
      <c r="I224" s="2">
        <v>0</v>
      </c>
      <c r="K224" s="2">
        <v>20000</v>
      </c>
    </row>
    <row r="225" spans="1:11">
      <c r="A225" s="3" t="s">
        <v>206</v>
      </c>
      <c r="C225" s="2">
        <v>37000</v>
      </c>
      <c r="E225" s="2">
        <v>20000</v>
      </c>
      <c r="G225" s="2">
        <v>17000</v>
      </c>
      <c r="I225" s="272">
        <v>54.05</v>
      </c>
      <c r="K225" s="272">
        <v>30000</v>
      </c>
    </row>
    <row r="226" spans="1:11">
      <c r="A226" s="3" t="s">
        <v>207</v>
      </c>
      <c r="C226" s="2">
        <v>86243</v>
      </c>
      <c r="E226" s="2">
        <v>6956.12</v>
      </c>
      <c r="G226" s="2">
        <v>79286.880000000005</v>
      </c>
      <c r="I226" s="2">
        <v>8.07</v>
      </c>
      <c r="K226" s="2">
        <v>86243</v>
      </c>
    </row>
    <row r="227" spans="1:11">
      <c r="A227" s="3" t="s">
        <v>208</v>
      </c>
      <c r="C227" s="2">
        <v>12360</v>
      </c>
      <c r="E227" s="2">
        <v>2018</v>
      </c>
      <c r="G227" s="2">
        <v>10342</v>
      </c>
      <c r="I227" s="2">
        <v>16.329999999999998</v>
      </c>
      <c r="K227" s="2">
        <v>12360</v>
      </c>
    </row>
    <row r="228" spans="1:11">
      <c r="A228" s="3" t="s">
        <v>209</v>
      </c>
      <c r="C228" s="2">
        <v>8291</v>
      </c>
      <c r="E228" s="2">
        <v>346.87</v>
      </c>
      <c r="G228" s="2">
        <v>7944.13</v>
      </c>
      <c r="I228" s="2">
        <v>4.18</v>
      </c>
      <c r="K228" s="2">
        <v>8291</v>
      </c>
    </row>
    <row r="229" spans="1:11">
      <c r="A229" s="3" t="s">
        <v>210</v>
      </c>
      <c r="C229" s="2">
        <v>6500</v>
      </c>
      <c r="E229" s="2">
        <v>4875</v>
      </c>
      <c r="G229" s="2">
        <v>1625</v>
      </c>
      <c r="I229" s="272">
        <v>75</v>
      </c>
      <c r="K229" s="2">
        <v>6500</v>
      </c>
    </row>
    <row r="230" spans="1:11">
      <c r="A230" s="3" t="s">
        <v>211</v>
      </c>
      <c r="C230" s="2">
        <v>41200</v>
      </c>
      <c r="E230" s="2">
        <v>13100</v>
      </c>
      <c r="G230" s="2">
        <v>28100</v>
      </c>
      <c r="I230" s="2">
        <v>31.8</v>
      </c>
      <c r="K230" s="2">
        <v>41200</v>
      </c>
    </row>
    <row r="231" spans="1:11">
      <c r="A231" s="3" t="s">
        <v>212</v>
      </c>
      <c r="C231" s="2">
        <v>165000</v>
      </c>
      <c r="E231" s="2">
        <v>55232.71</v>
      </c>
      <c r="G231" s="2">
        <v>109767.29</v>
      </c>
      <c r="I231" s="2">
        <v>33.47</v>
      </c>
      <c r="K231" s="2">
        <v>165000</v>
      </c>
    </row>
    <row r="232" spans="1:11">
      <c r="A232" s="3" t="s">
        <v>213</v>
      </c>
      <c r="C232" s="2">
        <v>2575</v>
      </c>
      <c r="E232" s="2">
        <v>1673.38</v>
      </c>
      <c r="G232" s="2">
        <v>901.62</v>
      </c>
      <c r="I232" s="272">
        <v>64.989999999999995</v>
      </c>
      <c r="K232" s="2">
        <v>2575</v>
      </c>
    </row>
    <row r="233" spans="1:11">
      <c r="A233" s="3" t="s">
        <v>214</v>
      </c>
      <c r="C233" s="2">
        <v>4000</v>
      </c>
      <c r="E233" s="2">
        <v>2954.49</v>
      </c>
      <c r="G233" s="2">
        <v>1045.51</v>
      </c>
      <c r="I233" s="272">
        <v>73.86</v>
      </c>
      <c r="K233" s="2">
        <v>4000</v>
      </c>
    </row>
    <row r="234" spans="1:11">
      <c r="A234" s="3" t="s">
        <v>215</v>
      </c>
      <c r="C234" s="2">
        <v>135000</v>
      </c>
      <c r="E234" s="2">
        <v>48978.77</v>
      </c>
      <c r="G234" s="2">
        <v>86021.23</v>
      </c>
      <c r="I234" s="2">
        <v>36.28</v>
      </c>
      <c r="K234" s="2">
        <v>135000</v>
      </c>
    </row>
    <row r="235" spans="1:11">
      <c r="A235" s="3" t="s">
        <v>216</v>
      </c>
      <c r="C235" s="2">
        <v>90000</v>
      </c>
      <c r="E235" s="2">
        <v>8190.36</v>
      </c>
      <c r="G235" s="2">
        <v>81809.64</v>
      </c>
      <c r="I235" s="2">
        <v>9.1</v>
      </c>
      <c r="K235" s="2">
        <v>90000</v>
      </c>
    </row>
    <row r="236" spans="1:11">
      <c r="A236" s="3" t="s">
        <v>217</v>
      </c>
      <c r="C236" s="2">
        <v>5000</v>
      </c>
      <c r="E236" s="2">
        <v>0</v>
      </c>
      <c r="G236" s="2">
        <v>5000</v>
      </c>
      <c r="I236" s="2">
        <v>0</v>
      </c>
      <c r="K236" s="2">
        <v>5000</v>
      </c>
    </row>
    <row r="237" spans="1:11">
      <c r="A237" s="3" t="s">
        <v>218</v>
      </c>
      <c r="C237" s="2">
        <v>1500</v>
      </c>
      <c r="E237" s="2">
        <v>215.85</v>
      </c>
      <c r="G237" s="2">
        <v>1284.1500000000001</v>
      </c>
      <c r="I237" s="2">
        <v>14.39</v>
      </c>
      <c r="K237" s="2">
        <v>1500</v>
      </c>
    </row>
    <row r="238" spans="1:11">
      <c r="A238" s="3" t="s">
        <v>219</v>
      </c>
      <c r="C238" s="2">
        <v>50000</v>
      </c>
      <c r="E238" s="2">
        <v>7647.63</v>
      </c>
      <c r="G238" s="2">
        <v>42352.37</v>
      </c>
      <c r="I238" s="2">
        <v>15.3</v>
      </c>
      <c r="K238" s="2">
        <v>50000</v>
      </c>
    </row>
    <row r="239" spans="1:11">
      <c r="A239" s="3" t="s">
        <v>220</v>
      </c>
      <c r="C239" s="2">
        <v>239100</v>
      </c>
      <c r="E239" s="2">
        <v>128173.57</v>
      </c>
      <c r="G239" s="2">
        <v>110926.43</v>
      </c>
      <c r="I239" s="272">
        <v>53.61</v>
      </c>
      <c r="K239" s="2">
        <v>239100</v>
      </c>
    </row>
    <row r="240" spans="1:11">
      <c r="A240" s="3" t="s">
        <v>221</v>
      </c>
      <c r="C240" s="2">
        <v>25000</v>
      </c>
      <c r="E240" s="2">
        <v>0</v>
      </c>
      <c r="G240" s="2">
        <v>25000</v>
      </c>
      <c r="I240" s="2">
        <v>0</v>
      </c>
      <c r="K240" s="2">
        <v>25000</v>
      </c>
    </row>
    <row r="241" spans="1:11">
      <c r="A241" s="3" t="s">
        <v>222</v>
      </c>
      <c r="C241" s="2">
        <v>65182</v>
      </c>
      <c r="E241" s="2">
        <v>0</v>
      </c>
      <c r="G241" s="2">
        <v>65182</v>
      </c>
      <c r="I241" s="2">
        <v>0</v>
      </c>
      <c r="K241" s="2">
        <v>65182</v>
      </c>
    </row>
    <row r="242" spans="1:11">
      <c r="A242" s="3" t="s">
        <v>223</v>
      </c>
      <c r="C242" s="2">
        <v>37875</v>
      </c>
      <c r="E242" s="2">
        <v>34748</v>
      </c>
      <c r="G242" s="2">
        <v>3127</v>
      </c>
      <c r="I242" s="2">
        <v>91.74</v>
      </c>
      <c r="K242" s="272">
        <v>35000</v>
      </c>
    </row>
    <row r="243" spans="1:11">
      <c r="A243" s="3" t="s">
        <v>224</v>
      </c>
      <c r="C243" s="2">
        <v>2060</v>
      </c>
      <c r="E243" s="2">
        <v>-99</v>
      </c>
      <c r="G243" s="2">
        <v>2159</v>
      </c>
      <c r="I243" s="2">
        <v>-4.8099999999999996</v>
      </c>
      <c r="K243" s="2">
        <v>2060</v>
      </c>
    </row>
    <row r="244" spans="1:11">
      <c r="A244" s="3" t="s">
        <v>225</v>
      </c>
      <c r="C244" s="2">
        <v>1600</v>
      </c>
      <c r="E244" s="2">
        <v>0</v>
      </c>
      <c r="G244" s="2">
        <v>1600</v>
      </c>
      <c r="I244" s="2">
        <v>0</v>
      </c>
      <c r="K244" s="2">
        <v>1600</v>
      </c>
    </row>
    <row r="245" spans="1:11">
      <c r="A245" s="3" t="s">
        <v>226</v>
      </c>
      <c r="C245" s="2">
        <v>1500</v>
      </c>
      <c r="E245" s="2">
        <v>0</v>
      </c>
      <c r="G245" s="2">
        <v>1500</v>
      </c>
      <c r="I245" s="2">
        <v>0</v>
      </c>
      <c r="K245" s="2">
        <v>1500</v>
      </c>
    </row>
    <row r="246" spans="1:11">
      <c r="A246" s="3" t="s">
        <v>227</v>
      </c>
      <c r="C246" s="2">
        <v>5200</v>
      </c>
      <c r="E246" s="2">
        <v>0</v>
      </c>
      <c r="G246" s="2">
        <v>5200</v>
      </c>
      <c r="I246" s="2">
        <v>0</v>
      </c>
      <c r="K246" s="2">
        <v>5200</v>
      </c>
    </row>
    <row r="247" spans="1:11">
      <c r="A247" s="3" t="s">
        <v>228</v>
      </c>
      <c r="C247" s="2">
        <v>3000</v>
      </c>
      <c r="E247" s="2">
        <v>1922.55</v>
      </c>
      <c r="G247" s="2">
        <v>1077.45</v>
      </c>
      <c r="I247" s="272">
        <v>64.09</v>
      </c>
      <c r="K247" s="2">
        <v>3000</v>
      </c>
    </row>
    <row r="248" spans="1:11">
      <c r="A248" s="194" t="s">
        <v>53</v>
      </c>
      <c r="C248" s="195">
        <v>2390026</v>
      </c>
      <c r="E248" s="196">
        <v>750391.42</v>
      </c>
      <c r="G248" s="197">
        <v>1639634.58</v>
      </c>
      <c r="I248" s="198">
        <v>31.4</v>
      </c>
      <c r="K248" s="195">
        <f>SUM(K211:K247)</f>
        <v>2361151</v>
      </c>
    </row>
    <row r="249" spans="1:11" ht="24.9" customHeight="1">
      <c r="A249" s="199" t="s">
        <v>229</v>
      </c>
      <c r="C249" s="200"/>
      <c r="E249" s="201"/>
      <c r="G249" s="202"/>
      <c r="I249" s="203"/>
      <c r="K249" s="200"/>
    </row>
    <row r="250" spans="1:11">
      <c r="A250" s="3" t="s">
        <v>230</v>
      </c>
      <c r="C250" s="2">
        <v>455805</v>
      </c>
      <c r="E250" s="2">
        <v>94111.74</v>
      </c>
      <c r="G250" s="2">
        <v>361693.26</v>
      </c>
      <c r="I250" s="2">
        <v>20.65</v>
      </c>
      <c r="K250" s="2">
        <v>455805</v>
      </c>
    </row>
    <row r="251" spans="1:11">
      <c r="A251" s="3" t="s">
        <v>231</v>
      </c>
      <c r="C251" s="2">
        <v>101988</v>
      </c>
      <c r="E251" s="2">
        <v>21484.42</v>
      </c>
      <c r="G251" s="2">
        <v>80503.58</v>
      </c>
      <c r="I251" s="2">
        <v>21.07</v>
      </c>
      <c r="K251" s="2">
        <v>101988</v>
      </c>
    </row>
    <row r="252" spans="1:11">
      <c r="A252" s="3" t="s">
        <v>232</v>
      </c>
      <c r="C252" s="2">
        <v>28188</v>
      </c>
      <c r="E252" s="2">
        <v>1554.3</v>
      </c>
      <c r="G252" s="2">
        <v>26633.7</v>
      </c>
      <c r="I252" s="2">
        <v>5.51</v>
      </c>
      <c r="K252" s="2">
        <v>28188</v>
      </c>
    </row>
    <row r="253" spans="1:11">
      <c r="A253" s="3" t="s">
        <v>233</v>
      </c>
      <c r="C253" s="2">
        <v>44787</v>
      </c>
      <c r="E253" s="2">
        <v>12593.73</v>
      </c>
      <c r="G253" s="2">
        <v>32193.27</v>
      </c>
      <c r="I253" s="2">
        <v>28.12</v>
      </c>
      <c r="K253" s="2">
        <v>44787</v>
      </c>
    </row>
    <row r="254" spans="1:11">
      <c r="A254" s="3" t="s">
        <v>234</v>
      </c>
      <c r="C254" s="2">
        <v>1565000</v>
      </c>
      <c r="E254" s="2">
        <v>593556.89</v>
      </c>
      <c r="G254" s="2">
        <v>971443.11</v>
      </c>
      <c r="I254" s="2">
        <v>37.93</v>
      </c>
      <c r="K254" s="2">
        <v>1565000</v>
      </c>
    </row>
    <row r="255" spans="1:11">
      <c r="A255" s="3" t="s">
        <v>235</v>
      </c>
      <c r="C255" s="2">
        <v>65000</v>
      </c>
      <c r="E255" s="2">
        <v>3883</v>
      </c>
      <c r="G255" s="2">
        <v>61117</v>
      </c>
      <c r="I255" s="2">
        <v>5.97</v>
      </c>
      <c r="K255" s="2">
        <v>65000</v>
      </c>
    </row>
    <row r="256" spans="1:11">
      <c r="A256" s="3" t="s">
        <v>236</v>
      </c>
      <c r="C256" s="2">
        <v>29321</v>
      </c>
      <c r="E256" s="2">
        <v>6519.89</v>
      </c>
      <c r="G256" s="2">
        <v>22801.11</v>
      </c>
      <c r="I256" s="2">
        <v>22.24</v>
      </c>
      <c r="K256" s="2">
        <v>29321</v>
      </c>
    </row>
    <row r="257" spans="1:11">
      <c r="A257" s="3" t="s">
        <v>237</v>
      </c>
      <c r="C257" s="2">
        <v>0</v>
      </c>
      <c r="E257" s="2">
        <v>229.05</v>
      </c>
      <c r="G257" s="2">
        <v>-229.05</v>
      </c>
      <c r="I257" s="2">
        <v>0</v>
      </c>
      <c r="K257" s="2">
        <v>0</v>
      </c>
    </row>
    <row r="258" spans="1:11">
      <c r="A258" s="3" t="s">
        <v>238</v>
      </c>
      <c r="C258" s="2">
        <v>6200</v>
      </c>
      <c r="E258" s="2">
        <v>693.24</v>
      </c>
      <c r="G258" s="2">
        <v>5506.76</v>
      </c>
      <c r="I258" s="2">
        <v>11.18</v>
      </c>
      <c r="K258" s="2">
        <v>6200</v>
      </c>
    </row>
    <row r="259" spans="1:11">
      <c r="A259" s="3" t="s">
        <v>239</v>
      </c>
      <c r="C259" s="2">
        <v>87500</v>
      </c>
      <c r="E259" s="2">
        <v>65675</v>
      </c>
      <c r="G259" s="2">
        <v>21825</v>
      </c>
      <c r="I259" s="2">
        <v>75.06</v>
      </c>
      <c r="K259" s="272">
        <v>70000</v>
      </c>
    </row>
    <row r="260" spans="1:11">
      <c r="A260" s="3" t="s">
        <v>240</v>
      </c>
      <c r="C260" s="2">
        <v>3075</v>
      </c>
      <c r="E260" s="2">
        <v>0</v>
      </c>
      <c r="G260" s="2">
        <v>3075</v>
      </c>
      <c r="I260" s="2">
        <v>0</v>
      </c>
      <c r="K260" s="272">
        <v>0</v>
      </c>
    </row>
    <row r="261" spans="1:11">
      <c r="A261" s="3" t="s">
        <v>241</v>
      </c>
      <c r="C261" s="2">
        <v>43050</v>
      </c>
      <c r="E261" s="2">
        <v>0</v>
      </c>
      <c r="G261" s="2">
        <v>43050</v>
      </c>
      <c r="I261" s="2">
        <v>0</v>
      </c>
      <c r="K261" s="2">
        <v>43050</v>
      </c>
    </row>
    <row r="262" spans="1:11">
      <c r="A262" s="3" t="s">
        <v>242</v>
      </c>
      <c r="C262" s="2">
        <v>0</v>
      </c>
      <c r="E262" s="2">
        <v>5492.55</v>
      </c>
      <c r="G262" s="2">
        <v>-5492.55</v>
      </c>
      <c r="I262" s="2">
        <v>0</v>
      </c>
      <c r="K262" s="2">
        <v>0</v>
      </c>
    </row>
    <row r="263" spans="1:11">
      <c r="A263" s="3" t="s">
        <v>243</v>
      </c>
      <c r="C263" s="2">
        <v>50737</v>
      </c>
      <c r="E263" s="2">
        <v>8091.65</v>
      </c>
      <c r="G263" s="2">
        <v>42645.35</v>
      </c>
      <c r="I263" s="2">
        <v>15.95</v>
      </c>
      <c r="K263" s="2">
        <v>50737</v>
      </c>
    </row>
    <row r="264" spans="1:11">
      <c r="A264" s="204" t="s">
        <v>229</v>
      </c>
      <c r="C264" s="205">
        <v>2480651</v>
      </c>
      <c r="E264" s="206">
        <v>813885.46</v>
      </c>
      <c r="G264" s="207">
        <v>1666765.54</v>
      </c>
      <c r="I264" s="208">
        <v>32.81</v>
      </c>
      <c r="K264" s="205">
        <f>SUM(K250:K263)</f>
        <v>2460076</v>
      </c>
    </row>
    <row r="265" spans="1:11" ht="24.9" customHeight="1">
      <c r="A265" s="209" t="s">
        <v>54</v>
      </c>
      <c r="C265" s="210"/>
      <c r="E265" s="211"/>
      <c r="G265" s="212"/>
      <c r="I265" s="213"/>
      <c r="K265" s="210"/>
    </row>
    <row r="266" spans="1:11">
      <c r="A266" s="3" t="s">
        <v>244</v>
      </c>
      <c r="C266" s="2">
        <v>6895</v>
      </c>
      <c r="E266" s="2">
        <v>0</v>
      </c>
      <c r="G266" s="2">
        <v>6895</v>
      </c>
      <c r="I266" s="2">
        <v>0</v>
      </c>
      <c r="K266" s="2">
        <v>6895</v>
      </c>
    </row>
    <row r="267" spans="1:11">
      <c r="A267" s="3" t="s">
        <v>245</v>
      </c>
      <c r="C267" s="2">
        <v>550</v>
      </c>
      <c r="E267" s="2">
        <v>240</v>
      </c>
      <c r="G267" s="2">
        <v>310</v>
      </c>
      <c r="I267" s="2">
        <v>43.64</v>
      </c>
      <c r="K267" s="2">
        <v>550</v>
      </c>
    </row>
    <row r="268" spans="1:11">
      <c r="A268" s="3" t="s">
        <v>246</v>
      </c>
      <c r="C268" s="2">
        <v>37537</v>
      </c>
      <c r="E268" s="2">
        <v>0</v>
      </c>
      <c r="G268" s="2">
        <v>37537</v>
      </c>
      <c r="I268" s="2">
        <v>0</v>
      </c>
      <c r="K268" s="2">
        <v>37537</v>
      </c>
    </row>
    <row r="269" spans="1:11">
      <c r="A269" s="269" t="s">
        <v>282</v>
      </c>
      <c r="C269" s="2">
        <v>13769</v>
      </c>
      <c r="E269" s="2">
        <v>13769</v>
      </c>
      <c r="G269" s="2">
        <v>0</v>
      </c>
      <c r="I269" s="2">
        <v>100</v>
      </c>
      <c r="K269" s="2">
        <v>13769</v>
      </c>
    </row>
    <row r="270" spans="1:11">
      <c r="A270" s="3" t="s">
        <v>247</v>
      </c>
      <c r="C270" s="2">
        <v>39374</v>
      </c>
      <c r="E270" s="2">
        <v>0</v>
      </c>
      <c r="G270" s="2">
        <v>39374</v>
      </c>
      <c r="I270" s="2">
        <v>0</v>
      </c>
      <c r="K270" s="2">
        <v>39374</v>
      </c>
    </row>
    <row r="271" spans="1:11">
      <c r="A271" s="3" t="s">
        <v>248</v>
      </c>
      <c r="C271" s="2">
        <v>20250</v>
      </c>
      <c r="E271" s="2">
        <v>0</v>
      </c>
      <c r="G271" s="2">
        <v>20250</v>
      </c>
      <c r="I271" s="2">
        <v>0</v>
      </c>
      <c r="K271" s="2">
        <v>20250</v>
      </c>
    </row>
    <row r="272" spans="1:11">
      <c r="A272" s="3" t="s">
        <v>249</v>
      </c>
      <c r="C272" s="2">
        <v>1114</v>
      </c>
      <c r="E272" s="2">
        <v>0</v>
      </c>
      <c r="G272" s="2">
        <v>1114</v>
      </c>
      <c r="I272" s="2">
        <v>0</v>
      </c>
      <c r="K272" s="2">
        <v>1114</v>
      </c>
    </row>
    <row r="273" spans="1:11">
      <c r="A273" s="3" t="s">
        <v>250</v>
      </c>
      <c r="C273" s="2">
        <v>87499</v>
      </c>
      <c r="E273" s="2">
        <v>0</v>
      </c>
      <c r="G273" s="2">
        <v>87499</v>
      </c>
      <c r="I273" s="2">
        <v>0</v>
      </c>
      <c r="K273" s="2">
        <v>87499</v>
      </c>
    </row>
    <row r="274" spans="1:11">
      <c r="A274" s="3" t="s">
        <v>251</v>
      </c>
      <c r="C274" s="2">
        <v>21073</v>
      </c>
      <c r="E274" s="2">
        <v>13090</v>
      </c>
      <c r="G274" s="2">
        <v>7983</v>
      </c>
      <c r="I274" s="2">
        <v>62.12</v>
      </c>
      <c r="K274" s="2">
        <v>21073</v>
      </c>
    </row>
    <row r="275" spans="1:11">
      <c r="A275" s="3" t="s">
        <v>252</v>
      </c>
      <c r="C275" s="2">
        <v>2669</v>
      </c>
      <c r="E275" s="2">
        <v>0</v>
      </c>
      <c r="G275" s="2">
        <v>2669</v>
      </c>
      <c r="I275" s="2">
        <v>0</v>
      </c>
      <c r="K275" s="2">
        <v>2669</v>
      </c>
    </row>
    <row r="276" spans="1:11">
      <c r="A276" s="3" t="s">
        <v>253</v>
      </c>
      <c r="C276" s="2">
        <v>296130</v>
      </c>
      <c r="E276" s="2">
        <v>0</v>
      </c>
      <c r="G276" s="2">
        <v>296130</v>
      </c>
      <c r="I276" s="2">
        <v>0</v>
      </c>
      <c r="K276" s="2">
        <v>296130</v>
      </c>
    </row>
    <row r="277" spans="1:11">
      <c r="A277" s="3" t="s">
        <v>254</v>
      </c>
      <c r="C277" s="2">
        <v>20240</v>
      </c>
      <c r="E277" s="2">
        <v>0</v>
      </c>
      <c r="G277" s="2">
        <v>20240</v>
      </c>
      <c r="I277" s="2">
        <v>0</v>
      </c>
      <c r="K277" s="2">
        <v>20240</v>
      </c>
    </row>
    <row r="278" spans="1:11">
      <c r="A278" s="3" t="s">
        <v>255</v>
      </c>
      <c r="C278" s="2">
        <v>4817</v>
      </c>
      <c r="E278" s="2">
        <v>0</v>
      </c>
      <c r="G278" s="2">
        <v>4817</v>
      </c>
      <c r="I278" s="2">
        <v>0</v>
      </c>
      <c r="K278" s="2">
        <v>4817</v>
      </c>
    </row>
    <row r="279" spans="1:11">
      <c r="A279" s="214" t="s">
        <v>54</v>
      </c>
      <c r="C279" s="215">
        <v>551917</v>
      </c>
      <c r="E279" s="216">
        <v>27099</v>
      </c>
      <c r="G279" s="217">
        <v>524818</v>
      </c>
      <c r="I279" s="218">
        <v>4.91</v>
      </c>
      <c r="K279" s="215">
        <v>551917</v>
      </c>
    </row>
    <row r="280" spans="1:11">
      <c r="A280" s="219" t="s">
        <v>256</v>
      </c>
      <c r="C280" s="220">
        <v>10637859</v>
      </c>
      <c r="E280" s="221">
        <v>4338617.82</v>
      </c>
      <c r="G280" s="222">
        <v>6299241.1799999997</v>
      </c>
      <c r="I280" s="223">
        <v>40.78</v>
      </c>
      <c r="K280" s="220">
        <f>K279+K264+K248+K209+K177+K129</f>
        <v>10594667.529999999</v>
      </c>
    </row>
    <row r="281" spans="1:11">
      <c r="A281" t="s">
        <v>1</v>
      </c>
    </row>
    <row r="282" spans="1:11" ht="24.9" customHeight="1">
      <c r="A282" s="224" t="s">
        <v>257</v>
      </c>
      <c r="C282" s="225"/>
      <c r="E282" s="226"/>
      <c r="G282" s="227"/>
      <c r="I282" s="228"/>
      <c r="K282" s="225"/>
    </row>
    <row r="283" spans="1:11">
      <c r="A283" s="3" t="s">
        <v>258</v>
      </c>
      <c r="C283" s="2">
        <v>36000</v>
      </c>
      <c r="E283" s="2">
        <v>0</v>
      </c>
      <c r="G283" s="2">
        <v>36000</v>
      </c>
      <c r="I283" s="2">
        <v>0</v>
      </c>
      <c r="K283" s="2">
        <v>36000</v>
      </c>
    </row>
    <row r="284" spans="1:11">
      <c r="A284" s="3" t="s">
        <v>259</v>
      </c>
      <c r="C284" s="2">
        <v>74000</v>
      </c>
      <c r="E284" s="2">
        <v>35660.480000000003</v>
      </c>
      <c r="G284" s="2">
        <v>38339.519999999997</v>
      </c>
      <c r="I284" s="2">
        <v>48.19</v>
      </c>
      <c r="K284" s="2">
        <v>74000</v>
      </c>
    </row>
    <row r="285" spans="1:11">
      <c r="A285" s="3" t="s">
        <v>260</v>
      </c>
      <c r="C285" s="2">
        <v>70000</v>
      </c>
      <c r="E285" s="2">
        <v>68365.990000000005</v>
      </c>
      <c r="G285" s="2">
        <v>1634.01</v>
      </c>
      <c r="I285" s="2">
        <v>97.67</v>
      </c>
      <c r="K285" s="2">
        <v>70000</v>
      </c>
    </row>
    <row r="286" spans="1:11">
      <c r="A286" s="3" t="s">
        <v>261</v>
      </c>
      <c r="C286" s="2">
        <v>11000</v>
      </c>
      <c r="E286" s="2">
        <v>10570</v>
      </c>
      <c r="G286" s="2">
        <v>430</v>
      </c>
      <c r="I286" s="2">
        <v>96.09</v>
      </c>
      <c r="K286" s="2">
        <v>11000</v>
      </c>
    </row>
    <row r="287" spans="1:11">
      <c r="A287" s="3" t="s">
        <v>262</v>
      </c>
      <c r="C287" s="2">
        <v>12000</v>
      </c>
      <c r="E287" s="2">
        <v>0</v>
      </c>
      <c r="G287" s="2">
        <v>12000</v>
      </c>
      <c r="I287" s="2">
        <v>0</v>
      </c>
      <c r="K287" s="2">
        <v>12000</v>
      </c>
    </row>
    <row r="288" spans="1:11">
      <c r="A288" s="3" t="s">
        <v>263</v>
      </c>
      <c r="C288" s="2">
        <v>47000</v>
      </c>
      <c r="E288" s="2">
        <v>46275.56</v>
      </c>
      <c r="G288" s="2">
        <v>724.44</v>
      </c>
      <c r="I288" s="2">
        <v>98.46</v>
      </c>
      <c r="K288" s="2">
        <v>47000</v>
      </c>
    </row>
    <row r="289" spans="1:13">
      <c r="A289" s="3" t="s">
        <v>264</v>
      </c>
      <c r="C289" s="2">
        <v>55000</v>
      </c>
      <c r="E289" s="2">
        <v>0</v>
      </c>
      <c r="G289" s="2">
        <v>55000</v>
      </c>
      <c r="I289" s="2">
        <v>0</v>
      </c>
      <c r="K289" s="2">
        <v>55000</v>
      </c>
    </row>
    <row r="290" spans="1:13" ht="24.9" customHeight="1">
      <c r="A290" s="229" t="s">
        <v>257</v>
      </c>
      <c r="C290" s="230">
        <v>305000</v>
      </c>
      <c r="E290" s="231">
        <v>160872.03</v>
      </c>
      <c r="G290" s="232">
        <v>144127.97</v>
      </c>
      <c r="I290" s="233">
        <v>52.74</v>
      </c>
      <c r="K290" s="230">
        <v>305000</v>
      </c>
    </row>
    <row r="291" spans="1:13" ht="24.9" customHeight="1">
      <c r="A291" s="234" t="s">
        <v>265</v>
      </c>
      <c r="C291" s="235"/>
      <c r="E291" s="236"/>
      <c r="G291" s="237"/>
      <c r="I291" s="238"/>
      <c r="K291" s="235"/>
    </row>
    <row r="292" spans="1:13">
      <c r="A292" s="3" t="s">
        <v>266</v>
      </c>
      <c r="C292" s="2">
        <v>685000</v>
      </c>
      <c r="E292" s="2">
        <v>0</v>
      </c>
      <c r="G292" s="2">
        <v>685000</v>
      </c>
      <c r="I292" s="2">
        <v>0</v>
      </c>
      <c r="K292" s="2">
        <v>685000</v>
      </c>
    </row>
    <row r="293" spans="1:13">
      <c r="A293" s="3" t="s">
        <v>267</v>
      </c>
      <c r="C293" s="2">
        <v>517071</v>
      </c>
      <c r="E293" s="2">
        <v>0</v>
      </c>
      <c r="G293" s="2">
        <v>517071</v>
      </c>
      <c r="I293" s="2">
        <v>0</v>
      </c>
      <c r="K293" s="2">
        <v>517071</v>
      </c>
    </row>
    <row r="294" spans="1:13">
      <c r="A294" s="3" t="s">
        <v>268</v>
      </c>
      <c r="C294" s="2">
        <v>1130125</v>
      </c>
      <c r="E294" s="2">
        <v>0</v>
      </c>
      <c r="G294" s="2">
        <v>1130125</v>
      </c>
      <c r="I294" s="2">
        <v>0</v>
      </c>
      <c r="K294" s="2">
        <v>1130125</v>
      </c>
    </row>
    <row r="295" spans="1:13">
      <c r="A295" s="3" t="s">
        <v>269</v>
      </c>
      <c r="C295" s="2">
        <v>108951</v>
      </c>
      <c r="E295" s="2">
        <v>38253.910000000003</v>
      </c>
      <c r="G295" s="2">
        <v>70697.09</v>
      </c>
      <c r="I295" s="2">
        <v>35.11</v>
      </c>
      <c r="K295" s="2">
        <v>108951</v>
      </c>
    </row>
    <row r="296" spans="1:13">
      <c r="A296" s="3" t="s">
        <v>270</v>
      </c>
      <c r="C296" s="2">
        <v>5000</v>
      </c>
      <c r="E296" s="2">
        <v>0</v>
      </c>
      <c r="G296" s="2">
        <v>5000</v>
      </c>
      <c r="I296" s="2">
        <v>0</v>
      </c>
      <c r="K296" s="2">
        <v>5000</v>
      </c>
    </row>
    <row r="297" spans="1:13">
      <c r="A297" s="3" t="s">
        <v>271</v>
      </c>
      <c r="C297" s="2">
        <v>30900</v>
      </c>
      <c r="E297" s="2">
        <v>0</v>
      </c>
      <c r="G297" s="2">
        <v>30900</v>
      </c>
      <c r="I297" s="2">
        <v>0</v>
      </c>
      <c r="K297" s="272">
        <v>0</v>
      </c>
      <c r="M297" t="s">
        <v>295</v>
      </c>
    </row>
    <row r="298" spans="1:13" ht="24.9" customHeight="1">
      <c r="A298" s="239" t="s">
        <v>265</v>
      </c>
      <c r="C298" s="240">
        <v>2477047</v>
      </c>
      <c r="E298" s="241">
        <v>38253.910000000003</v>
      </c>
      <c r="G298" s="242">
        <v>2438793.09</v>
      </c>
      <c r="I298" s="243">
        <v>1.54</v>
      </c>
      <c r="K298" s="240">
        <f>SUM(K292:K297)</f>
        <v>2446147</v>
      </c>
    </row>
    <row r="299" spans="1:13" ht="24.9" customHeight="1">
      <c r="A299" s="244" t="s">
        <v>272</v>
      </c>
      <c r="C299" s="245"/>
      <c r="E299" s="246"/>
      <c r="G299" s="247"/>
      <c r="I299" s="248"/>
      <c r="K299" s="245"/>
    </row>
    <row r="300" spans="1:13">
      <c r="A300" s="3" t="s">
        <v>273</v>
      </c>
      <c r="C300" s="2">
        <v>0</v>
      </c>
      <c r="E300" s="2">
        <v>299427.65999999997</v>
      </c>
      <c r="G300" s="2">
        <v>-299427.65999999997</v>
      </c>
      <c r="I300" s="2">
        <v>0</v>
      </c>
      <c r="K300" s="2">
        <v>0</v>
      </c>
    </row>
    <row r="301" spans="1:13">
      <c r="A301" s="3" t="s">
        <v>274</v>
      </c>
      <c r="C301" s="2">
        <v>0</v>
      </c>
      <c r="E301" s="2">
        <v>76035.17</v>
      </c>
      <c r="G301" s="2">
        <v>-76035.17</v>
      </c>
      <c r="I301" s="2">
        <v>0</v>
      </c>
      <c r="K301" s="2">
        <v>0</v>
      </c>
    </row>
    <row r="302" spans="1:13">
      <c r="A302" s="3" t="s">
        <v>275</v>
      </c>
      <c r="C302" s="2">
        <v>0</v>
      </c>
      <c r="E302" s="2">
        <v>6740.07</v>
      </c>
      <c r="G302" s="2">
        <v>-6740.07</v>
      </c>
      <c r="I302" s="2">
        <v>0</v>
      </c>
      <c r="K302" s="2">
        <v>0</v>
      </c>
    </row>
    <row r="303" spans="1:13">
      <c r="A303" s="3" t="s">
        <v>276</v>
      </c>
      <c r="C303" s="2">
        <v>0</v>
      </c>
      <c r="E303" s="2">
        <v>184088.2</v>
      </c>
      <c r="G303" s="2">
        <v>-184088.2</v>
      </c>
      <c r="I303" s="2">
        <v>0</v>
      </c>
      <c r="K303" s="2">
        <v>0</v>
      </c>
    </row>
    <row r="304" spans="1:13">
      <c r="A304" s="3" t="s">
        <v>277</v>
      </c>
      <c r="C304" s="2">
        <v>0</v>
      </c>
      <c r="E304" s="2">
        <v>9475.32</v>
      </c>
      <c r="G304" s="2">
        <v>-9475.32</v>
      </c>
      <c r="I304" s="2">
        <v>0</v>
      </c>
      <c r="K304" s="2">
        <v>0</v>
      </c>
    </row>
    <row r="305" spans="1:13" ht="24.9" customHeight="1">
      <c r="A305" s="249" t="s">
        <v>272</v>
      </c>
      <c r="C305" s="250">
        <v>0</v>
      </c>
      <c r="E305" s="251">
        <v>575766.42000000004</v>
      </c>
      <c r="G305" s="252">
        <v>-575766.42000000004</v>
      </c>
      <c r="I305" s="253">
        <v>0</v>
      </c>
      <c r="K305" s="250">
        <v>0</v>
      </c>
    </row>
    <row r="306" spans="1:13" ht="24.9" customHeight="1">
      <c r="A306" s="254" t="s">
        <v>278</v>
      </c>
      <c r="C306" s="255"/>
      <c r="E306" s="256"/>
      <c r="G306" s="257"/>
      <c r="I306" s="258"/>
      <c r="K306" s="255"/>
    </row>
    <row r="307" spans="1:13" ht="24.9" customHeight="1" thickBot="1">
      <c r="A307" s="259" t="s">
        <v>279</v>
      </c>
      <c r="C307" s="260">
        <v>31122147</v>
      </c>
      <c r="E307" s="261">
        <v>8076569.9100000001</v>
      </c>
      <c r="G307" s="262">
        <v>23045577.09</v>
      </c>
      <c r="I307" s="263">
        <v>25.95</v>
      </c>
      <c r="K307" s="260">
        <f>K298+K290+K280+K76</f>
        <v>30519189.399999999</v>
      </c>
    </row>
    <row r="308" spans="1:13" ht="38.1" customHeight="1" thickTop="1">
      <c r="A308" s="264" t="s">
        <v>280</v>
      </c>
      <c r="C308" s="265">
        <v>233923</v>
      </c>
      <c r="E308" s="266">
        <v>709034.79</v>
      </c>
      <c r="G308" s="267">
        <v>-475111.79</v>
      </c>
      <c r="I308" s="268">
        <v>-303.11</v>
      </c>
      <c r="K308" s="265">
        <f>K51-K307</f>
        <v>-30103.04999999702</v>
      </c>
    </row>
    <row r="312" spans="1:13">
      <c r="K312" s="274" t="s">
        <v>287</v>
      </c>
      <c r="M312" s="275">
        <f>K51</f>
        <v>30489086.350000001</v>
      </c>
    </row>
    <row r="314" spans="1:13">
      <c r="K314" s="274" t="s">
        <v>288</v>
      </c>
      <c r="M314" s="275">
        <f>K280+K76</f>
        <v>27768042.399999999</v>
      </c>
    </row>
    <row r="316" spans="1:13">
      <c r="K316" s="274" t="s">
        <v>289</v>
      </c>
      <c r="M316" s="275">
        <f>M312-M314</f>
        <v>2721043.950000003</v>
      </c>
    </row>
    <row r="318" spans="1:13">
      <c r="K318" s="274" t="s">
        <v>290</v>
      </c>
      <c r="M318" s="275">
        <f>K298</f>
        <v>2446147</v>
      </c>
    </row>
    <row r="320" spans="1:13">
      <c r="K320" s="274" t="s">
        <v>291</v>
      </c>
      <c r="M320" s="276">
        <f>M316/M318</f>
        <v>1.1123795708107498</v>
      </c>
    </row>
  </sheetData>
  <mergeCells count="1">
    <mergeCell ref="A1:I1"/>
  </mergeCells>
  <pageMargins left="0.7" right="0.7" top="0.75" bottom="0.75" header="0.3" footer="0.3"/>
  <pageSetup scale="1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Calvert</dc:creator>
  <cp:lastModifiedBy>Christine Barraford</cp:lastModifiedBy>
  <cp:lastPrinted>2023-10-27T18:34:55Z</cp:lastPrinted>
  <dcterms:created xsi:type="dcterms:W3CDTF">2023-10-27T19:13:45Z</dcterms:created>
  <dcterms:modified xsi:type="dcterms:W3CDTF">2023-11-03T21:12:33Z</dcterms:modified>
</cp:coreProperties>
</file>