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dnl\Downloads\"/>
    </mc:Choice>
  </mc:AlternateContent>
  <xr:revisionPtr revIDLastSave="0" documentId="8_{44D8C928-5ADB-4307-A8EE-8F493081A7D1}" xr6:coauthVersionLast="47" xr6:coauthVersionMax="47" xr10:uidLastSave="{00000000-0000-0000-0000-000000000000}"/>
  <bookViews>
    <workbookView xWindow="-120" yWindow="-120" windowWidth="20730" windowHeight="11760" tabRatio="770" activeTab="6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Mod Enrol" sheetId="15" r:id="rId5"/>
    <sheet name="Exited Student Summary" sheetId="8" r:id="rId6"/>
    <sheet name="Compliance-Deliverables" sheetId="4" r:id="rId7"/>
    <sheet name="Financial" sheetId="3" state="hidden" r:id="rId8"/>
    <sheet name="Contracts" sheetId="10" state="hidden" r:id="rId9"/>
    <sheet name="Staff Hirng" sheetId="9" state="hidden" r:id="rId10"/>
    <sheet name="Academic" sheetId="2" state="hidden" r:id="rId11"/>
    <sheet name="Compliance-Safety+" sheetId="16" r:id="rId12"/>
    <sheet name="Staff Cert Status" sheetId="11" r:id="rId13"/>
    <sheet name="Staffing" sheetId="17" r:id="rId14"/>
    <sheet name="SEL" sheetId="7" state="hidden" r:id="rId15"/>
    <sheet name="School Specific Goals" sheetId="5" state="hidden" r:id="rId16"/>
    <sheet name="Logic Model" sheetId="6" state="hidden" r:id="rId17"/>
  </sheets>
  <definedNames>
    <definedName name="_xlnm.Print_Area" localSheetId="10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" i="8" l="1"/>
  <c r="E43" i="8"/>
  <c r="H38" i="8"/>
  <c r="H37" i="8"/>
  <c r="A11" i="8"/>
  <c r="K16" i="14"/>
  <c r="C17" i="14"/>
  <c r="D17" i="14"/>
  <c r="E17" i="14"/>
  <c r="F17" i="14"/>
  <c r="G17" i="14"/>
  <c r="H17" i="14"/>
  <c r="I17" i="14"/>
  <c r="J17" i="14"/>
  <c r="B17" i="14"/>
  <c r="E32" i="14"/>
  <c r="E28" i="14"/>
  <c r="E29" i="14"/>
  <c r="E30" i="14"/>
  <c r="E27" i="14"/>
  <c r="E4" i="8" l="1"/>
  <c r="B37" i="14"/>
  <c r="K12" i="14"/>
  <c r="K13" i="14"/>
  <c r="C22" i="14"/>
  <c r="D22" i="14"/>
  <c r="E22" i="14"/>
  <c r="F22" i="14"/>
  <c r="G22" i="14"/>
  <c r="H22" i="14"/>
  <c r="I22" i="14"/>
  <c r="J22" i="14"/>
  <c r="K15" i="14"/>
  <c r="K14" i="14"/>
  <c r="K17" i="14" l="1"/>
  <c r="K22" i="14" s="1"/>
  <c r="B22" i="14"/>
  <c r="H16" i="1" l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<sst xmlns="http://schemas.openxmlformats.org/spreadsheetml/2006/main" count="791" uniqueCount="547">
  <si>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</si>
  <si>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</si>
  <si>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</si>
  <si>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</si>
  <si>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</si>
  <si>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</si>
  <si>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</si>
  <si>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</si>
  <si>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</si>
  <si>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</si>
  <si>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</si>
  <si>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</si>
  <si>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</si>
  <si>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</si>
  <si>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</si>
  <si>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</si>
  <si>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</si>
  <si>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</si>
  <si>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</si>
  <si>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</si>
  <si>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</si>
  <si>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</si>
  <si>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</si>
  <si>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</si>
  <si>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</si>
  <si>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</si>
  <si>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</si>
  <si>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</si>
  <si>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</si>
  <si>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</si>
  <si>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</si>
  <si>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</si>
  <si>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</si>
  <si>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</si>
  <si>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</si>
  <si>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</si>
  <si>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</si>
  <si>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</si>
  <si>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</si>
  <si>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</si>
  <si>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</si>
  <si>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</si>
  <si>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</si>
  <si>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</si>
  <si>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</si>
  <si>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</si>
  <si>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</si>
  <si>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</si>
  <si>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</si>
  <si>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</si>
  <si>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</si>
  <si>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</si>
  <si>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</si>
  <si>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</si>
  <si>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</si>
  <si>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</si>
  <si>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</si>
  <si>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</si>
  <si>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</si>
  <si>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</si>
  <si>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</si>
  <si>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</si>
  <si>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</si>
  <si>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</si>
  <si>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</si>
  <si>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</si>
  <si>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</si>
  <si>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</si>
  <si>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</si>
  <si>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</si>
  <si>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</si>
  <si>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</si>
  <si>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</si>
  <si>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</si>
  <si>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</si>
  <si>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</si>
  <si>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</si>
  <si>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</si>
  <si>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</si>
  <si>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</si>
  <si>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</si>
  <si>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</si>
  <si>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</si>
  <si>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</si>
  <si>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</si>
  <si>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</si>
  <si>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</si>
  <si>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</si>
  <si>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</si>
  <si>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</si>
  <si>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</si>
  <si>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</si>
  <si>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</si>
  <si>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</si>
  <si>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</si>
  <si>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</si>
  <si>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</si>
  <si>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</si>
  <si>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</si>
  <si>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</si>
  <si>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</si>
  <si>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</si>
  <si>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</si>
  <si>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</si>
  <si>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</si>
  <si>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</si>
  <si>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</si>
  <si>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</si>
  <si>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</si>
  <si>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</si>
  <si>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</si>
  <si>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</si>
  <si>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</si>
  <si>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</si>
  <si>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</si>
  <si>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</si>
  <si>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</si>
  <si>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</si>
  <si>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</si>
  <si>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</si>
  <si>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</si>
  <si>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</si>
  <si>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</si>
  <si>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</si>
  <si>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</si>
  <si>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</si>
  <si>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</si>
  <si>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</si>
  <si>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</si>
  <si>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</si>
  <si>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</si>
  <si>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</si>
  <si>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</si>
  <si>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</si>
  <si>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</si>
  <si>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</si>
  <si>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</si>
  <si>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</si>
  <si>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</si>
  <si>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</si>
  <si>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</si>
  <si>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</si>
  <si>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</si>
  <si>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</si>
  <si>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</si>
  <si>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</si>
  <si>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</si>
  <si>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</si>
  <si>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</si>
  <si>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</si>
  <si>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</si>
  <si>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</si>
  <si>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</si>
  <si>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</si>
  <si>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</si>
  <si>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</si>
  <si>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</si>
  <si>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</si>
  <si>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</si>
  <si>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</si>
  <si>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</si>
  <si>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</si>
  <si>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</si>
  <si>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</si>
  <si>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</si>
  <si>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</si>
  <si>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</si>
  <si>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</si>
  <si>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</si>
  <si>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</si>
  <si>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</si>
  <si>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</si>
  <si>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</si>
  <si>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</si>
  <si>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</si>
  <si>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</si>
  <si>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</si>
  <si>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</si>
  <si>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</si>
  <si>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</si>
  <si>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</si>
  <si>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</si>
  <si>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</si>
  <si>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</si>
  <si>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</si>
  <si>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</si>
  <si>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</si>
  <si>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</si>
  <si>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</si>
  <si>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</si>
  <si>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</si>
  <si>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</si>
  <si>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</si>
  <si>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</si>
  <si>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</si>
  <si>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</si>
  <si>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</si>
  <si>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</si>
  <si>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</si>
  <si>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</si>
  <si>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</si>
  <si>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</si>
  <si>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</si>
  <si>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</si>
  <si>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</si>
  <si>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</si>
  <si>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</si>
  <si>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</si>
  <si>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</si>
  <si>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</si>
  <si>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</si>
  <si>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</si>
  <si>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</si>
  <si>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</si>
  <si>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</si>
  <si>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</si>
  <si>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</si>
  <si>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</si>
  <si>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</si>
  <si>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</si>
  <si>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</si>
  <si>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</si>
  <si>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</si>
  <si>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</si>
  <si>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</si>
  <si>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</si>
  <si>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</si>
  <si>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</si>
  <si>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</si>
  <si>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</si>
  <si>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</si>
  <si>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</si>
  <si>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</si>
  <si>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</si>
  <si>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</si>
  <si>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</si>
  <si>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</si>
  <si>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</si>
  <si>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</si>
  <si>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</si>
  <si>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</si>
  <si>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</si>
  <si>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</si>
  <si>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</si>
  <si>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</si>
  <si>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</si>
  <si>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</si>
  <si>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</si>
  <si>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</si>
  <si>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</si>
  <si>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</si>
  <si>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</si>
  <si>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</si>
  <si>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</si>
  <si>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</si>
  <si>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</si>
  <si>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</si>
  <si>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</si>
  <si>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</si>
  <si>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</si>
  <si>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</si>
  <si>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</si>
  <si>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Board Approved</t>
  </si>
  <si>
    <t>IA</t>
  </si>
  <si>
    <t>Emergency Sub Cert</t>
  </si>
  <si>
    <t>Emily Klein</t>
  </si>
  <si>
    <t>SPED teacher &amp; Program Director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</si>
  <si>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</si>
  <si>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</si>
  <si>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</si>
  <si>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</si>
  <si>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</si>
  <si>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</si>
  <si>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</si>
  <si>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</si>
  <si>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</si>
  <si>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</si>
  <si>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</si>
  <si>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</si>
  <si>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</si>
  <si>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</si>
  <si>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</si>
  <si>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</si>
  <si>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</si>
  <si>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</si>
  <si>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</si>
  <si>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</si>
  <si>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</si>
  <si>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</si>
  <si>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</si>
  <si>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</si>
  <si>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</si>
  <si>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</si>
  <si>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</si>
  <si>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</si>
  <si>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</si>
  <si>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</si>
  <si>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</si>
  <si>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</si>
  <si>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</si>
  <si>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</si>
  <si>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</si>
  <si>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</si>
  <si>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</si>
  <si>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</si>
  <si>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</si>
  <si>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</si>
  <si>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</si>
  <si>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</si>
  <si>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</si>
  <si>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</si>
  <si>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</si>
  <si>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</si>
  <si>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</si>
  <si>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</si>
  <si>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</si>
  <si>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</si>
  <si>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</si>
  <si>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</si>
  <si>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</si>
  <si>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</si>
  <si>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</si>
  <si>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Jill Stansbury</t>
  </si>
  <si>
    <t>Arden "Theo" Jones</t>
  </si>
  <si>
    <t>Jared Kunh</t>
  </si>
  <si>
    <t>Dominick Luby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</si>
  <si>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</si>
  <si>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</si>
  <si>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</si>
  <si>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</si>
  <si>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</si>
  <si>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</si>
  <si>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</si>
  <si>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</si>
  <si>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</si>
  <si>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No Reply</t>
  </si>
  <si>
    <t>NET CHANGE IN STUDENT POPULATION during the SY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</si>
  <si>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</si>
  <si>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</si>
  <si>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</si>
  <si>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</si>
  <si>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</si>
  <si>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</si>
  <si>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</si>
  <si>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Returning Students from 2023-24 SY</t>
  </si>
  <si>
    <t># 2024-25 APPLICATIONS Received</t>
  </si>
  <si>
    <t># 2024-25 NS PRIORITY SIBLINGS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</si>
  <si>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</si>
  <si>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</si>
  <si>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</si>
  <si>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</si>
  <si>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</si>
  <si>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assumed net attrition of 6 students</t>
  </si>
  <si>
    <t>=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</si>
  <si>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</si>
  <si>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</si>
  <si>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</si>
  <si>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</si>
  <si>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</si>
  <si>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On Track for Target?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</si>
  <si>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</si>
  <si>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</si>
  <si>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</si>
  <si>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</si>
  <si>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</si>
  <si>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</si>
  <si>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</si>
  <si>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</si>
  <si>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</si>
  <si>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</si>
  <si>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</si>
  <si>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</si>
  <si>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</si>
  <si>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</si>
  <si>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</si>
  <si>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</si>
  <si>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</si>
  <si>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</si>
  <si>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</si>
  <si>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</si>
  <si>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</si>
  <si>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</si>
  <si>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</si>
  <si>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</si>
  <si>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</si>
  <si>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</si>
  <si>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</si>
  <si>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</si>
  <si>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</si>
  <si>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</si>
  <si>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</si>
  <si>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</si>
  <si>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</si>
  <si>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</si>
  <si>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</si>
  <si>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</si>
  <si>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</si>
  <si>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</si>
  <si>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</si>
  <si>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</si>
  <si>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</si>
  <si>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</si>
  <si>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</si>
  <si>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</si>
  <si>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</si>
  <si>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</si>
  <si>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</si>
  <si>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 xml:space="preserve">https://charterschool.app.box.com/s/aq9rum6r9xf2gy23q7xeneej9gszbiuq </t>
  </si>
  <si>
    <t>2 days</t>
  </si>
  <si>
    <t>On Time</t>
  </si>
  <si>
    <t>Miscalendared deadline (Agendas, Board Packets, and Minutes are all counted as separate deliverables)</t>
  </si>
  <si>
    <t>This initiates end of January</t>
  </si>
  <si>
    <t>we are screening more prospects</t>
  </si>
  <si>
    <t>Not satisfied with online school</t>
  </si>
  <si>
    <t>k</t>
  </si>
  <si>
    <t>Family Dissatisfied with School</t>
  </si>
  <si>
    <t>Montessori Not a Good Fit</t>
  </si>
  <si>
    <t>Moved back to Pullman</t>
  </si>
  <si>
    <t>Note: We started 13 seats below our budgeted target so we have used up the contingency build into our budget</t>
  </si>
  <si>
    <t>Health</t>
  </si>
  <si>
    <t>Homeschool/Remote</t>
  </si>
  <si>
    <t>Family Dissatisfied with School (Consistancy)</t>
  </si>
  <si>
    <t>NET CHANGE IN STUDENT POPULATION since the end of January</t>
  </si>
  <si>
    <t>2023-24 Compliance Calendar</t>
  </si>
  <si>
    <t>CERTIFICATION STATUS</t>
  </si>
  <si>
    <t>Guide/Teacher</t>
  </si>
  <si>
    <t xml:space="preserve">Certificated </t>
  </si>
  <si>
    <t>Certificated - Emergency Sub Cert until transfer completed</t>
  </si>
  <si>
    <t>Guide/Teacher  - PE</t>
  </si>
  <si>
    <t>Fourth Quarter Board Meeting Agendas</t>
  </si>
  <si>
    <t>Fourth Quarter Board Meeting Board Packets</t>
  </si>
  <si>
    <t>Fourth Quarter Board Meeting Minutes</t>
  </si>
  <si>
    <t>1 day</t>
  </si>
  <si>
    <t>Nonprofit Status</t>
  </si>
  <si>
    <t>3 days</t>
  </si>
  <si>
    <t>asked for extenstion due to timing of board meeting. Did not remember to upload approved version before they reminded me.</t>
  </si>
  <si>
    <t>Second Quarter Board Meeting Agendas</t>
  </si>
  <si>
    <t>Second Quarter Board Meeting Board Packets</t>
  </si>
  <si>
    <t>Second Quarter Board Meeting Minutes</t>
  </si>
  <si>
    <t>Third Quarter Board Meeting Agendas</t>
  </si>
  <si>
    <t>Third Quarter Board Meeting Board Packets</t>
  </si>
  <si>
    <t>Third Quarter Board Meeting Minutes</t>
  </si>
  <si>
    <t>Updated Insurance Certification</t>
  </si>
  <si>
    <t>Updated Emergency Contact Information</t>
  </si>
  <si>
    <t>Updated School Coordinators</t>
  </si>
  <si>
    <t>Draft School-Specific Goals/ Performance targets (in 2024)</t>
  </si>
  <si>
    <t>Annual Budget Publication</t>
  </si>
  <si>
    <t>Board approved budget**</t>
  </si>
  <si>
    <t>WA State or Out fo State Cert</t>
  </si>
  <si>
    <t>Certificated - Counseling</t>
  </si>
  <si>
    <t>Due to enrollment drop we have had to re-work the enrollment numbers</t>
  </si>
  <si>
    <t xml:space="preserve">To achieve this enrollment data trends were examined.  </t>
  </si>
  <si>
    <t>These trends are summarized in the Multi-YR Condensed Enrollment Summary</t>
  </si>
  <si>
    <t xml:space="preserve">https://mypcm21.box.com/s/uft5yc54xsvafj83a2x786m6vofd21eg </t>
  </si>
  <si>
    <t>* long term trend looks like we can add 50 new students a year</t>
  </si>
  <si>
    <t>* set % of applications to translate to enrollments to 50% (conservative)</t>
  </si>
  <si>
    <t xml:space="preserve">https://mypcm21.box.com/s/jow1tsbeo7zs2jpsr7n0xowvp69v4syv </t>
  </si>
  <si>
    <t>The detailed re-work of this can be found in the Enrollment Planning (2024 UD)</t>
  </si>
  <si>
    <t>Started 02/26/2024</t>
  </si>
  <si>
    <t>Moved to Pullman</t>
  </si>
  <si>
    <t>sub 3/20/24</t>
  </si>
  <si>
    <t>Office &amp; admin team were overwhelmed as we pivoted to urgent school needs.</t>
  </si>
  <si>
    <t>Proposed Erollment Change (based on K-9 scenario)</t>
  </si>
  <si>
    <t>(6 classrooms total)</t>
  </si>
  <si>
    <t>Change would reslut in 1 kinder/ 3 Youngers/ 1 olders / 1 AC = 6 classrooms</t>
  </si>
  <si>
    <t>below</t>
  </si>
  <si>
    <t>need update</t>
  </si>
  <si>
    <t>THIS IS A DRAFT FOR DISCUSSION PURPOSES ONLY. THIS WILL CHANGE BASED ON SCENARIO CHOSEN BY THE BOARD.</t>
  </si>
  <si>
    <t>Assume 55% of applications turn into enrollments</t>
  </si>
  <si>
    <t>Need ~80 applications to convert to enrollments</t>
  </si>
  <si>
    <t>applications needed to reach goal of filling 42 seats</t>
  </si>
  <si>
    <t>*historically have been able to fill 50 seats each year (conservative average)</t>
  </si>
  <si>
    <t>Staff Name</t>
  </si>
  <si>
    <t>Laylah</t>
  </si>
  <si>
    <t>HOS</t>
  </si>
  <si>
    <t>Jill</t>
  </si>
  <si>
    <t>MC + Dir of Academic Programs</t>
  </si>
  <si>
    <t>Desiree</t>
  </si>
  <si>
    <t>Office Manager + Ops Support</t>
  </si>
  <si>
    <t>Michael</t>
  </si>
  <si>
    <t>Michelle (0.6 FTE)</t>
  </si>
  <si>
    <t>Scott</t>
  </si>
  <si>
    <t>Bus Driver</t>
  </si>
  <si>
    <t>Chris</t>
  </si>
  <si>
    <t>Dave</t>
  </si>
  <si>
    <t>AC Guide</t>
  </si>
  <si>
    <t>Jordan</t>
  </si>
  <si>
    <t>OE Sub Guide</t>
  </si>
  <si>
    <t>Annette</t>
  </si>
  <si>
    <t>YE 207 Guide</t>
  </si>
  <si>
    <t>Theo</t>
  </si>
  <si>
    <t>YE 207 IA</t>
  </si>
  <si>
    <t>Natalie</t>
  </si>
  <si>
    <t>YE 211 Guide</t>
  </si>
  <si>
    <t>Katie</t>
  </si>
  <si>
    <t>YE 211 IA</t>
  </si>
  <si>
    <t>Christina</t>
  </si>
  <si>
    <t>K Guide</t>
  </si>
  <si>
    <t>Becky</t>
  </si>
  <si>
    <t>K IA</t>
  </si>
  <si>
    <t>Emily</t>
  </si>
  <si>
    <t>Director of Specialized Programs</t>
  </si>
  <si>
    <t>Maegan</t>
  </si>
  <si>
    <t>SPED IA 1</t>
  </si>
  <si>
    <t>SPED IA 2</t>
  </si>
  <si>
    <t>Dominick</t>
  </si>
  <si>
    <t>PE teacher + sub</t>
  </si>
  <si>
    <t>Jared</t>
  </si>
  <si>
    <t>Note on change in employment status or role</t>
  </si>
  <si>
    <t>Admin Leave for investigation period, investigation results will determine if leave extends longer</t>
  </si>
  <si>
    <t>Medical Leave - projected to extend through end of the school year</t>
  </si>
  <si>
    <t>Our analysis of the Restraint Incidents Log shows:</t>
  </si>
  <si>
    <t>Since the first day of school in SY 23-24, a total of 5 students have been restrained. Of those students 4 have been restrained on multiple instances for their safety. The total number of incidents of restraint involving these 5 students is 48 incidents. Three out of the 5 students have an IEP and one of the 5 students has a 504 plan. In all incidents of restraint, trained staff have implemented the restraint safely with minimal or no injury to staff or students and the reporting requirements were followed. </t>
  </si>
  <si>
    <t>Since the first day of school in SY 23-24, a total of 4 students have engaged in eloping behaviors. Of the 4 students, two eloped more than once. In total, there have been 15 incidents of elopement. Of the four students, 2 out of 4 have an IEP. </t>
  </si>
  <si>
    <t xml:space="preserve">We have closely reviewed the Behavioral and Discipline Log and Nautilus records to analyze instances and patterns of student elopements. </t>
  </si>
  <si>
    <t>The school has developed a Safety Tracker to include data from 3/18/24 onward. This tracker is linked in the compliance tracker within the Board Dashboard that the board reviews each month beginning with March. The tracker includes: </t>
  </si>
  <si>
    <t>Every safety incident</t>
  </si>
  <si>
    <t>HIB, including cyberbullying, reported by staff, parents, or students</t>
  </si>
  <si>
    <t>Any Threat Assessment initiated</t>
  </si>
  <si>
    <t>Any incident requiring response from school security staff</t>
  </si>
  <si>
    <t>Any incidents on school bus as reported by driver, parents, or students</t>
  </si>
  <si>
    <t>Any unplanned lockdowns/drills</t>
  </si>
  <si>
    <t>Any known instances of student suicidal ideation</t>
  </si>
  <si>
    <t>Every elopement</t>
  </si>
  <si>
    <t>Every disciplinary action</t>
  </si>
  <si>
    <t>Daily % of students in attendance</t>
  </si>
  <si>
    <t>Daily % of staff in attendance</t>
  </si>
  <si>
    <t>Shane</t>
  </si>
  <si>
    <t>Annette Peppel</t>
  </si>
  <si>
    <t>Natalie Hall</t>
  </si>
  <si>
    <t>No response</t>
  </si>
  <si>
    <t>Family Relocation / Family Dissatisfied with School</t>
  </si>
  <si>
    <t>No Response</t>
  </si>
  <si>
    <t>Family Dissatisfied with school / Lack of after school &amp; YMCA program</t>
  </si>
  <si>
    <t>Family Relocation</t>
  </si>
  <si>
    <t>PENDING</t>
  </si>
  <si>
    <t xml:space="preserve">1st </t>
  </si>
  <si>
    <t>Walk &amp; Roll 4/20/2024  - will have booth</t>
  </si>
  <si>
    <t xml:space="preserve"> Eligible Apps Received</t>
  </si>
  <si>
    <t>INELIGIBLE Apps Received</t>
  </si>
  <si>
    <t>TOTAL
 Apps Received</t>
  </si>
  <si>
    <t xml:space="preserve"># of seats budgeted for 2024-25 SY </t>
  </si>
  <si>
    <t># 2024-25 Accepted Seats (New Students)</t>
  </si>
  <si>
    <t># All Students (New Students+Returning)</t>
  </si>
  <si>
    <t>https://mypcm21.box.com/s/mtoo2anxn3hrpj66xvy4j8d7zjt43c5o</t>
  </si>
  <si>
    <t>&lt; Enrolls after Jan 31</t>
  </si>
  <si>
    <t>&lt; W/D after Jan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</si>
</sst>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80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  <font>
      <b/>
      <sz val="14"/>
      <color rgb="FF000000"/>
      <name val="Calibri"/>
      <family val="2"/>
      <scheme val="minor"/>
    </font>
    <font>
      <b/>
      <sz val="11"/>
      <color rgb="FF2F75B5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000000"/>
      <name val="Arial"/>
      <family val="2"/>
    </font>
    <font>
      <b/>
      <i/>
      <sz val="10"/>
      <color theme="5"/>
      <name val="Arial"/>
      <family val="2"/>
    </font>
    <font>
      <sz val="12"/>
      <color theme="5"/>
      <name val="Calibri"/>
      <family val="2"/>
      <scheme val="minor"/>
    </font>
    <font>
      <b/>
      <sz val="11"/>
      <color rgb="FF00000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i/>
      <sz val="11"/>
      <color rgb="FFC00000"/>
      <name val="Calibri"/>
      <family val="2"/>
      <scheme val="minor"/>
    </font>
    <font>
      <i/>
      <sz val="12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rgb="FF000000"/>
      </patternFill>
    </fill>
    <fill>
      <patternFill patternType="solid">
        <fgColor theme="7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2" fillId="17" borderId="0" applyNumberFormat="0" applyBorder="0" applyAlignment="0" applyProtection="0"/>
  </cellStyleXfs>
  <cellXfs count="3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5" xfId="0" applyFill="1" applyBorder="1" applyAlignment="1">
      <alignment horizontal="left" vertical="top"/>
    </xf>
    <xf numFmtId="0" fontId="6" fillId="11" borderId="16" xfId="0" applyFont="1" applyFill="1" applyBorder="1" applyAlignment="1">
      <alignment horizontal="left" vertical="top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/>
    </xf>
    <xf numFmtId="0" fontId="6" fillId="11" borderId="17" xfId="0" applyFont="1" applyFill="1" applyBorder="1" applyAlignment="1">
      <alignment horizontal="left" vertical="top"/>
    </xf>
    <xf numFmtId="0" fontId="0" fillId="11" borderId="18" xfId="0" applyFill="1" applyBorder="1" applyAlignment="1">
      <alignment horizontal="left" vertical="top"/>
    </xf>
    <xf numFmtId="0" fontId="0" fillId="11" borderId="17" xfId="0" applyFill="1" applyBorder="1" applyAlignment="1">
      <alignment horizontal="left" vertical="center"/>
    </xf>
    <xf numFmtId="0" fontId="6" fillId="11" borderId="18" xfId="0" applyFont="1" applyFill="1" applyBorder="1" applyAlignment="1">
      <alignment horizontal="left" vertical="top" wrapText="1"/>
    </xf>
    <xf numFmtId="0" fontId="0" fillId="11" borderId="18" xfId="0" applyFill="1" applyBorder="1" applyAlignment="1">
      <alignment horizontal="left" vertical="top" wrapText="1"/>
    </xf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7" xfId="0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 wrapText="1"/>
    </xf>
    <xf numFmtId="0" fontId="6" fillId="12" borderId="16" xfId="0" applyFont="1" applyFill="1" applyBorder="1" applyAlignment="1">
      <alignment horizontal="left" vertical="top"/>
    </xf>
    <xf numFmtId="0" fontId="18" fillId="10" borderId="13" xfId="2" applyFont="1" applyFill="1" applyBorder="1" applyAlignment="1" applyProtection="1">
      <alignment horizontal="left" vertical="top" wrapText="1"/>
      <protection locked="0"/>
    </xf>
    <xf numFmtId="0" fontId="0" fillId="10" borderId="17" xfId="0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3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2" borderId="0" xfId="0" applyFont="1" applyFill="1"/>
    <xf numFmtId="0" fontId="0" fillId="12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9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8" fillId="0" borderId="0" xfId="0" applyFont="1"/>
    <xf numFmtId="0" fontId="4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6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0" fillId="0" borderId="12" xfId="0" applyFont="1" applyBorder="1"/>
    <xf numFmtId="0" fontId="51" fillId="0" borderId="12" xfId="0" applyFont="1" applyBorder="1" applyAlignment="1">
      <alignment horizontal="left"/>
    </xf>
    <xf numFmtId="0" fontId="51" fillId="0" borderId="12" xfId="0" applyFont="1" applyBorder="1"/>
    <xf numFmtId="0" fontId="50" fillId="0" borderId="12" xfId="0" applyFont="1" applyBorder="1" applyAlignment="1">
      <alignment horizontal="left"/>
    </xf>
    <xf numFmtId="14" fontId="51" fillId="0" borderId="0" xfId="0" applyNumberFormat="1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wrapText="1"/>
    </xf>
    <xf numFmtId="0" fontId="55" fillId="29" borderId="0" xfId="0" applyFont="1" applyFill="1" applyAlignment="1">
      <alignment horizontal="left" vertical="center"/>
    </xf>
    <xf numFmtId="0" fontId="54" fillId="0" borderId="0" xfId="0" applyFont="1"/>
    <xf numFmtId="0" fontId="53" fillId="0" borderId="0" xfId="0" applyFont="1"/>
    <xf numFmtId="43" fontId="53" fillId="0" borderId="0" xfId="3" applyFont="1"/>
    <xf numFmtId="0" fontId="57" fillId="0" borderId="0" xfId="0" applyFont="1" applyAlignment="1">
      <alignment horizontal="right"/>
    </xf>
    <xf numFmtId="0" fontId="58" fillId="0" borderId="0" xfId="1" applyFont="1"/>
    <xf numFmtId="0" fontId="58" fillId="0" borderId="0" xfId="1" applyFont="1" applyAlignment="1">
      <alignment horizontal="left"/>
    </xf>
    <xf numFmtId="0" fontId="59" fillId="14" borderId="28" xfId="0" applyFont="1" applyFill="1" applyBorder="1" applyAlignment="1">
      <alignment horizontal="left" vertical="center"/>
    </xf>
    <xf numFmtId="0" fontId="59" fillId="14" borderId="19" xfId="0" applyFont="1" applyFill="1" applyBorder="1" applyAlignment="1">
      <alignment horizontal="center" vertical="center"/>
    </xf>
    <xf numFmtId="0" fontId="59" fillId="14" borderId="29" xfId="0" applyFont="1" applyFill="1" applyBorder="1" applyAlignment="1">
      <alignment horizontal="center" vertical="center"/>
    </xf>
    <xf numFmtId="0" fontId="60" fillId="19" borderId="0" xfId="0" applyFont="1" applyFill="1"/>
    <xf numFmtId="0" fontId="60" fillId="19" borderId="0" xfId="0" applyFont="1" applyFill="1" applyAlignment="1">
      <alignment horizontal="center"/>
    </xf>
    <xf numFmtId="0" fontId="53" fillId="20" borderId="0" xfId="0" applyFont="1" applyFill="1"/>
    <xf numFmtId="0" fontId="61" fillId="21" borderId="0" xfId="0" applyFont="1" applyFill="1" applyAlignment="1">
      <alignment horizontal="center" vertical="center"/>
    </xf>
    <xf numFmtId="0" fontId="54" fillId="21" borderId="0" xfId="0" applyFont="1" applyFill="1" applyAlignment="1">
      <alignment horizontal="center" vertical="center"/>
    </xf>
    <xf numFmtId="0" fontId="60" fillId="15" borderId="28" xfId="0" applyFont="1" applyFill="1" applyBorder="1"/>
    <xf numFmtId="0" fontId="60" fillId="15" borderId="19" xfId="0" applyFont="1" applyFill="1" applyBorder="1" applyAlignment="1">
      <alignment horizontal="center"/>
    </xf>
    <xf numFmtId="0" fontId="60" fillId="15" borderId="29" xfId="0" applyFont="1" applyFill="1" applyBorder="1" applyAlignment="1">
      <alignment horizontal="center"/>
    </xf>
    <xf numFmtId="0" fontId="53" fillId="22" borderId="12" xfId="0" applyFont="1" applyFill="1" applyBorder="1"/>
    <xf numFmtId="0" fontId="61" fillId="23" borderId="12" xfId="0" applyFont="1" applyFill="1" applyBorder="1" applyAlignment="1">
      <alignment horizontal="center" vertical="center"/>
    </xf>
    <xf numFmtId="0" fontId="54" fillId="23" borderId="12" xfId="0" applyFont="1" applyFill="1" applyBorder="1" applyAlignment="1">
      <alignment horizontal="center" vertical="center"/>
    </xf>
    <xf numFmtId="0" fontId="62" fillId="16" borderId="52" xfId="0" applyFont="1" applyFill="1" applyBorder="1"/>
    <xf numFmtId="0" fontId="62" fillId="24" borderId="53" xfId="0" applyFont="1" applyFill="1" applyBorder="1" applyAlignment="1">
      <alignment horizontal="center" vertical="center"/>
    </xf>
    <xf numFmtId="0" fontId="59" fillId="24" borderId="54" xfId="0" applyFont="1" applyFill="1" applyBorder="1" applyAlignment="1">
      <alignment horizontal="center" vertical="center"/>
    </xf>
    <xf numFmtId="0" fontId="53" fillId="25" borderId="0" xfId="0" applyFont="1" applyFill="1"/>
    <xf numFmtId="0" fontId="63" fillId="25" borderId="0" xfId="0" applyFont="1" applyFill="1" applyAlignment="1">
      <alignment horizontal="center"/>
    </xf>
    <xf numFmtId="0" fontId="60" fillId="25" borderId="0" xfId="0" applyFont="1" applyFill="1" applyAlignment="1">
      <alignment horizontal="center"/>
    </xf>
    <xf numFmtId="0" fontId="64" fillId="26" borderId="0" xfId="4" applyFont="1" applyFill="1"/>
    <xf numFmtId="0" fontId="64" fillId="26" borderId="0" xfId="4" applyFont="1" applyFill="1" applyAlignment="1">
      <alignment horizontal="center"/>
    </xf>
    <xf numFmtId="0" fontId="54" fillId="27" borderId="52" xfId="0" applyFont="1" applyFill="1" applyBorder="1"/>
    <xf numFmtId="0" fontId="60" fillId="27" borderId="53" xfId="0" applyFont="1" applyFill="1" applyBorder="1" applyAlignment="1">
      <alignment horizontal="center"/>
    </xf>
    <xf numFmtId="0" fontId="60" fillId="27" borderId="54" xfId="0" applyFont="1" applyFill="1" applyBorder="1" applyAlignment="1">
      <alignment horizontal="center"/>
    </xf>
    <xf numFmtId="0" fontId="53" fillId="6" borderId="0" xfId="0" applyFont="1" applyFill="1"/>
    <xf numFmtId="0" fontId="53" fillId="6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54" fillId="0" borderId="0" xfId="0" applyFont="1" applyAlignment="1">
      <alignment horizontal="center" wrapText="1"/>
    </xf>
    <xf numFmtId="16" fontId="53" fillId="0" borderId="0" xfId="0" applyNumberFormat="1" applyFont="1" applyAlignment="1">
      <alignment horizontal="right"/>
    </xf>
    <xf numFmtId="0" fontId="53" fillId="0" borderId="0" xfId="0" applyFont="1" applyAlignment="1">
      <alignment horizontal="center" wrapText="1"/>
    </xf>
    <xf numFmtId="0" fontId="53" fillId="18" borderId="0" xfId="0" applyFont="1" applyFill="1" applyAlignment="1">
      <alignment horizontal="center"/>
    </xf>
    <xf numFmtId="16" fontId="65" fillId="0" borderId="0" xfId="0" applyNumberFormat="1" applyFont="1" applyAlignment="1">
      <alignment horizontal="right"/>
    </xf>
    <xf numFmtId="0" fontId="57" fillId="0" borderId="0" xfId="0" applyFont="1"/>
    <xf numFmtId="0" fontId="56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164" fontId="24" fillId="30" borderId="8" xfId="0" applyNumberFormat="1" applyFont="1" applyFill="1" applyBorder="1" applyAlignment="1">
      <alignment horizontal="center" vertical="top"/>
    </xf>
    <xf numFmtId="164" fontId="24" fillId="13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0" fontId="67" fillId="0" borderId="0" xfId="0" applyFont="1" applyAlignment="1">
      <alignment vertical="top"/>
    </xf>
    <xf numFmtId="14" fontId="33" fillId="0" borderId="0" xfId="0" applyNumberFormat="1" applyFont="1" applyAlignment="1">
      <alignment wrapText="1"/>
    </xf>
    <xf numFmtId="14" fontId="0" fillId="0" borderId="0" xfId="0" applyNumberFormat="1"/>
    <xf numFmtId="14" fontId="21" fillId="0" borderId="0" xfId="0" applyNumberFormat="1" applyFont="1" applyAlignment="1">
      <alignment horizontal="right"/>
    </xf>
    <xf numFmtId="0" fontId="65" fillId="0" borderId="0" xfId="0" applyFont="1" applyAlignment="1">
      <alignment horizontal="center"/>
    </xf>
    <xf numFmtId="0" fontId="27" fillId="0" borderId="8" xfId="0" applyFont="1" applyBorder="1" applyAlignment="1">
      <alignment vertical="top" wrapText="1"/>
    </xf>
    <xf numFmtId="164" fontId="27" fillId="0" borderId="8" xfId="0" applyNumberFormat="1" applyFont="1" applyBorder="1" applyAlignment="1">
      <alignment horizontal="center" vertical="top"/>
    </xf>
    <xf numFmtId="0" fontId="69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72" fillId="0" borderId="5" xfId="0" applyFont="1" applyBorder="1" applyAlignment="1">
      <alignment horizontal="center"/>
    </xf>
    <xf numFmtId="0" fontId="72" fillId="0" borderId="8" xfId="0" applyFont="1" applyBorder="1" applyAlignment="1">
      <alignment horizontal="center"/>
    </xf>
    <xf numFmtId="0" fontId="72" fillId="0" borderId="27" xfId="0" applyFont="1" applyBorder="1" applyAlignment="1">
      <alignment horizontal="center"/>
    </xf>
    <xf numFmtId="166" fontId="41" fillId="0" borderId="0" xfId="0" applyNumberFormat="1" applyFont="1"/>
    <xf numFmtId="0" fontId="70" fillId="0" borderId="0" xfId="0" applyFont="1" applyAlignment="1">
      <alignment horizontal="center" vertical="center" wrapText="1"/>
    </xf>
    <xf numFmtId="0" fontId="66" fillId="0" borderId="0" xfId="0" applyFont="1" applyAlignment="1">
      <alignment wrapText="1"/>
    </xf>
    <xf numFmtId="0" fontId="66" fillId="0" borderId="0" xfId="0" applyFont="1" applyAlignment="1">
      <alignment vertical="top" wrapText="1"/>
    </xf>
    <xf numFmtId="0" fontId="70" fillId="0" borderId="0" xfId="0" applyFont="1" applyAlignment="1">
      <alignment horizontal="center" wrapText="1"/>
    </xf>
    <xf numFmtId="0" fontId="70" fillId="0" borderId="12" xfId="0" applyFont="1" applyBorder="1" applyAlignment="1">
      <alignment horizontal="center" wrapText="1"/>
    </xf>
    <xf numFmtId="0" fontId="53" fillId="33" borderId="0" xfId="0" applyFont="1" applyFill="1" applyAlignment="1">
      <alignment horizontal="center"/>
    </xf>
    <xf numFmtId="0" fontId="53" fillId="34" borderId="0" xfId="0" applyFont="1" applyFill="1" applyAlignment="1">
      <alignment horizontal="center"/>
    </xf>
    <xf numFmtId="0" fontId="74" fillId="0" borderId="0" xfId="0" applyFont="1" applyAlignment="1">
      <alignment horizontal="center" vertical="top" wrapText="1"/>
    </xf>
    <xf numFmtId="0" fontId="76" fillId="0" borderId="0" xfId="0" applyFont="1" applyAlignment="1">
      <alignment vertical="top"/>
    </xf>
    <xf numFmtId="0" fontId="74" fillId="0" borderId="0" xfId="0" applyFont="1" applyAlignment="1">
      <alignment horizontal="left" vertical="top" wrapText="1"/>
    </xf>
    <xf numFmtId="0" fontId="75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 indent="1"/>
    </xf>
    <xf numFmtId="0" fontId="76" fillId="0" borderId="0" xfId="0" applyFont="1"/>
    <xf numFmtId="0" fontId="74" fillId="0" borderId="0" xfId="0" applyFont="1" applyAlignment="1">
      <alignment vertical="center"/>
    </xf>
    <xf numFmtId="0" fontId="75" fillId="0" borderId="0" xfId="0" applyFont="1" applyAlignment="1">
      <alignment horizontal="left" vertical="center" indent="1"/>
    </xf>
    <xf numFmtId="0" fontId="75" fillId="0" borderId="0" xfId="0" applyFont="1" applyAlignment="1">
      <alignment horizontal="left" vertical="center" indent="2"/>
    </xf>
    <xf numFmtId="14" fontId="6" fillId="0" borderId="0" xfId="0" applyNumberFormat="1" applyFont="1" applyAlignment="1">
      <alignment wrapText="1"/>
    </xf>
    <xf numFmtId="14" fontId="33" fillId="0" borderId="0" xfId="0" applyNumberFormat="1" applyFont="1" applyAlignment="1">
      <alignment horizontal="center" vertical="center" wrapText="1"/>
    </xf>
    <xf numFmtId="0" fontId="72" fillId="0" borderId="4" xfId="0" applyFont="1" applyBorder="1" applyAlignment="1">
      <alignment horizontal="center"/>
    </xf>
    <xf numFmtId="0" fontId="72" fillId="0" borderId="31" xfId="0" applyFont="1" applyBorder="1" applyAlignment="1">
      <alignment horizontal="center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/>
    </xf>
    <xf numFmtId="0" fontId="56" fillId="0" borderId="0" xfId="0" applyFont="1" applyAlignment="1">
      <alignment horizontal="center" vertical="top" wrapText="1"/>
    </xf>
    <xf numFmtId="0" fontId="62" fillId="35" borderId="0" xfId="0" applyFont="1" applyFill="1"/>
    <xf numFmtId="0" fontId="62" fillId="36" borderId="0" xfId="0" applyFont="1" applyFill="1" applyAlignment="1">
      <alignment horizontal="center" vertical="center"/>
    </xf>
    <xf numFmtId="0" fontId="59" fillId="36" borderId="0" xfId="0" applyFont="1" applyFill="1" applyAlignment="1">
      <alignment horizontal="center" vertical="center"/>
    </xf>
    <xf numFmtId="0" fontId="71" fillId="0" borderId="0" xfId="0" applyFont="1" applyAlignment="1">
      <alignment vertical="center" wrapText="1"/>
    </xf>
    <xf numFmtId="0" fontId="32" fillId="9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36" fillId="0" borderId="21" xfId="0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8" fillId="31" borderId="0" xfId="0" applyFont="1" applyFill="1" applyAlignment="1">
      <alignment horizontal="left" wrapText="1"/>
    </xf>
    <xf numFmtId="0" fontId="58" fillId="0" borderId="0" xfId="1" applyFont="1" applyAlignment="1">
      <alignment horizontal="left"/>
    </xf>
    <xf numFmtId="0" fontId="53" fillId="28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right"/>
    </xf>
    <xf numFmtId="0" fontId="54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166" fontId="41" fillId="0" borderId="0" xfId="0" applyNumberFormat="1" applyFont="1" applyAlignment="1">
      <alignment horizontal="center"/>
    </xf>
    <xf numFmtId="0" fontId="51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4" fillId="0" borderId="12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47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25" fillId="2" borderId="47" xfId="0" applyFont="1" applyFill="1" applyBorder="1" applyAlignment="1">
      <alignment horizontal="left" vertical="top"/>
    </xf>
    <xf numFmtId="0" fontId="24" fillId="0" borderId="55" xfId="0" applyFont="1" applyBorder="1" applyAlignment="1">
      <alignment horizontal="center" vertical="top" wrapText="1"/>
    </xf>
    <xf numFmtId="0" fontId="24" fillId="0" borderId="57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4" fillId="10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32" borderId="0" xfId="0" applyFont="1" applyFill="1" applyAlignment="1">
      <alignment horizontal="center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66FF99"/>
      <color rgb="FFFFCCFF"/>
      <color rgb="FFCC99FF"/>
      <color rgb="FF336600"/>
      <color rgb="FFFF00FF"/>
      <color rgb="FF00BCB8"/>
      <color rgb="FF00A8A4"/>
      <color rgb="FF0808E8"/>
      <color rgb="FFFFFF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9</xdr:col>
      <xdr:colOff>302102</xdr:colOff>
      <xdr:row>60</xdr:row>
      <xdr:rowOff>143480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FE1523-8D8A-EDE9-9F90-387E6C63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08176"/>
          <a:ext cx="8773749" cy="43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9</xdr:col>
      <xdr:colOff>302102</xdr:colOff>
      <xdr:row>82</xdr:row>
      <xdr:rowOff>43151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FF28F-34AD-7DC0-3756-32AA00986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02588"/>
          <a:ext cx="8773749" cy="4077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100</xdr:row>
      <xdr:rowOff>0</xdr:rowOff>
    </xdr:from>
    <xdr:to>
      <xdr:col>9</xdr:col>
      <xdr:colOff>1212981</xdr:colOff>
      <xdr:row>115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A316E-432F-6D3B-FAC8-3191DB5B9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5412"/>
          <a:ext cx="11589628" cy="3193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22412</xdr:rowOff>
    </xdr:from>
    <xdr:to>
      <xdr:col>13</xdr:col>
      <xdr:colOff>517598</xdr:colOff>
      <xdr:row>171</xdr:row>
      <xdr:rowOff>98318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621FF-0C58-123E-2D86-483D2D58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48206"/>
          <a:ext cx="15242127" cy="5925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13</xdr:col>
      <xdr:colOff>898651</xdr:colOff>
      <xdr:row>97</xdr:row>
      <xdr:rowOff>79604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E46194-494F-E1C4-4F38-E46CC397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13206"/>
          <a:ext cx="15623180" cy="4315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67235</xdr:rowOff>
    </xdr:from>
    <xdr:to>
      <xdr:col>11</xdr:col>
      <xdr:colOff>568322</xdr:colOff>
      <xdr:row>141</xdr:row>
      <xdr:rowOff>102122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C4E26E-5F83-AE15-BF02-49DE6C95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48676"/>
          <a:ext cx="13365440" cy="5077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11</xdr:col>
      <xdr:colOff>172280</xdr:colOff>
      <xdr:row>28</xdr:row>
      <xdr:rowOff>333947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182689-4AE6-27DC-C462-D6D24CD6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01075" y="1552575"/>
          <a:ext cx="5944430" cy="4096322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28</xdr:row>
      <xdr:rowOff>190500</xdr:rowOff>
    </xdr:from>
    <xdr:to>
      <xdr:col>11</xdr:col>
      <xdr:colOff>191270</xdr:colOff>
      <xdr:row>46</xdr:row>
      <xdr:rowOff>86259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9B6577-0B7A-6856-AF15-D0B2C396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5505450"/>
          <a:ext cx="5515745" cy="38295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jow1tsbeo7zs2jpsr7n0xowvp69v4syv" TargetMode="External"/><Relationship Id="rId1" Type="http://schemas.openxmlformats.org/officeDocument/2006/relationships/hyperlink" Target="https://mypcm21.box.com/s/uft5yc54xsvafj83a2x786m6vofd21eg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tabColor rgb="FF66FF99"/>
    <outlinePr summaryBelow="0" summaryRight="0"/>
    <pageSetUpPr fitToPage="1"/>
  </sheetPr>
  <dimension ref="A1:AE69"/>
  <sheetViews>
    <sheetView zoomScale="85" zoomScaleNormal="85" workbookViewId="0">
      <selection activeCell="R20" sqref="R20"/>
    </sheetView>
  </sheetViews>
  <sheetFormatPr defaultColWidth="14.42578125" defaultRowHeight="15.75" customHeight="1" x14ac:dyDescent="0.2"/>
  <cols>
    <col min="1" max="1" width="18.7109375" customWidth="1"/>
    <col min="2" max="2" width="14.28515625" customWidth="1"/>
    <col min="3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277" t="s">
        <v>301</v>
      </c>
      <c r="C3" s="277"/>
      <c r="D3" s="277"/>
      <c r="E3" s="277"/>
      <c r="F3" s="277"/>
      <c r="G3" s="277"/>
      <c r="H3" s="277"/>
      <c r="I3" s="277"/>
      <c r="J3" s="277"/>
      <c r="K3" s="277"/>
      <c r="L3" s="146" t="s">
        <v>186</v>
      </c>
    </row>
    <row r="4" spans="1:17" s="5" customFormat="1" ht="51.75" thickBot="1" x14ac:dyDescent="0.25">
      <c r="A4" s="3" t="s">
        <v>1</v>
      </c>
      <c r="B4" s="3" t="s">
        <v>102</v>
      </c>
      <c r="C4" s="278" t="s">
        <v>103</v>
      </c>
      <c r="D4" s="279"/>
      <c r="E4" s="3" t="s">
        <v>2</v>
      </c>
      <c r="F4" s="3" t="s">
        <v>3</v>
      </c>
      <c r="G4" s="3" t="s">
        <v>180</v>
      </c>
      <c r="H4" s="3" t="s">
        <v>299</v>
      </c>
      <c r="I4" s="3" t="s">
        <v>181</v>
      </c>
      <c r="J4" s="3" t="s">
        <v>4</v>
      </c>
      <c r="K4" s="3" t="s">
        <v>185</v>
      </c>
      <c r="L4" s="3" t="s">
        <v>300</v>
      </c>
      <c r="M4" s="4" t="s">
        <v>5</v>
      </c>
      <c r="O4" s="3" t="s">
        <v>104</v>
      </c>
      <c r="P4" s="3" t="s">
        <v>105</v>
      </c>
      <c r="Q4" s="3" t="s">
        <v>187</v>
      </c>
    </row>
    <row r="5" spans="1:17" ht="13.5" thickTop="1" x14ac:dyDescent="0.2">
      <c r="A5" s="6" t="s">
        <v>6</v>
      </c>
      <c r="B5" s="7">
        <v>2</v>
      </c>
      <c r="C5" s="280">
        <v>1</v>
      </c>
      <c r="D5" s="281"/>
      <c r="E5" s="7">
        <v>2.6</v>
      </c>
      <c r="F5" s="7">
        <v>3</v>
      </c>
      <c r="G5" s="7">
        <v>4</v>
      </c>
      <c r="H5" s="7">
        <v>1</v>
      </c>
      <c r="I5" s="7">
        <v>2</v>
      </c>
      <c r="J5" s="7">
        <v>5</v>
      </c>
      <c r="K5" s="7">
        <v>1</v>
      </c>
      <c r="L5" s="175">
        <v>0.8</v>
      </c>
      <c r="M5" s="8">
        <f>SUM(B5:L5)</f>
        <v>22.400000000000002</v>
      </c>
      <c r="O5" s="7">
        <v>2</v>
      </c>
      <c r="P5" s="7">
        <v>1</v>
      </c>
      <c r="Q5" s="7">
        <v>0</v>
      </c>
    </row>
    <row r="6" spans="1:17" s="76" customFormat="1" ht="24" customHeight="1" x14ac:dyDescent="0.2">
      <c r="A6" s="74"/>
      <c r="B6" s="75" t="s">
        <v>176</v>
      </c>
      <c r="C6" s="75" t="s">
        <v>177</v>
      </c>
      <c r="D6" s="75"/>
      <c r="E6" s="75" t="s">
        <v>178</v>
      </c>
      <c r="F6" s="76" t="s">
        <v>179</v>
      </c>
      <c r="G6" s="76" t="s">
        <v>183</v>
      </c>
      <c r="I6" s="76" t="s">
        <v>182</v>
      </c>
      <c r="J6" s="76" t="s">
        <v>184</v>
      </c>
      <c r="O6" s="282" t="s">
        <v>412</v>
      </c>
      <c r="P6" s="282"/>
      <c r="Q6" s="282"/>
    </row>
    <row r="7" spans="1:17" ht="13.5" thickBot="1" x14ac:dyDescent="0.25">
      <c r="A7" s="10" t="s">
        <v>330</v>
      </c>
      <c r="B7" s="140" t="s">
        <v>7</v>
      </c>
      <c r="C7" s="11" t="s">
        <v>310</v>
      </c>
      <c r="D7" s="11" t="s">
        <v>309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5" thickTop="1" x14ac:dyDescent="0.2">
      <c r="A8" s="12" t="s">
        <v>16</v>
      </c>
      <c r="B8" s="142">
        <v>25</v>
      </c>
      <c r="C8" s="36">
        <v>18</v>
      </c>
      <c r="D8" s="36">
        <v>17</v>
      </c>
      <c r="E8" s="113">
        <v>17</v>
      </c>
      <c r="F8" s="113">
        <v>18</v>
      </c>
      <c r="G8" s="113">
        <v>18</v>
      </c>
      <c r="H8" s="113">
        <v>19</v>
      </c>
      <c r="I8" s="113">
        <v>19</v>
      </c>
      <c r="J8" s="113">
        <v>19</v>
      </c>
      <c r="K8" s="113">
        <v>15</v>
      </c>
      <c r="L8" s="113">
        <v>14</v>
      </c>
      <c r="M8" s="113">
        <v>14</v>
      </c>
      <c r="N8" s="243">
        <v>13</v>
      </c>
    </row>
    <row r="9" spans="1:17" ht="12.75" x14ac:dyDescent="0.2">
      <c r="A9" s="13">
        <v>1</v>
      </c>
      <c r="B9" s="143">
        <v>31</v>
      </c>
      <c r="C9" s="154">
        <v>31</v>
      </c>
      <c r="D9" s="154">
        <v>29</v>
      </c>
      <c r="E9" s="38">
        <v>31</v>
      </c>
      <c r="F9" s="38">
        <v>30</v>
      </c>
      <c r="G9" s="38">
        <v>30</v>
      </c>
      <c r="H9" s="38">
        <v>30</v>
      </c>
      <c r="I9" s="38">
        <v>31</v>
      </c>
      <c r="J9" s="38">
        <v>31</v>
      </c>
      <c r="K9" s="38">
        <v>29</v>
      </c>
      <c r="L9" s="38">
        <v>28</v>
      </c>
      <c r="M9" s="29">
        <v>27</v>
      </c>
      <c r="N9" s="244">
        <v>26</v>
      </c>
    </row>
    <row r="10" spans="1:17" ht="12.75" x14ac:dyDescent="0.2">
      <c r="A10" s="13">
        <v>2</v>
      </c>
      <c r="B10" s="143">
        <v>27</v>
      </c>
      <c r="C10" s="154">
        <v>26</v>
      </c>
      <c r="D10" s="154">
        <v>24</v>
      </c>
      <c r="E10" s="29">
        <v>25</v>
      </c>
      <c r="F10" s="29">
        <v>24</v>
      </c>
      <c r="G10" s="29">
        <v>22</v>
      </c>
      <c r="H10" s="29">
        <v>21</v>
      </c>
      <c r="I10" s="29">
        <v>22</v>
      </c>
      <c r="J10" s="29">
        <v>21</v>
      </c>
      <c r="K10" s="29">
        <v>16</v>
      </c>
      <c r="L10" s="29">
        <v>14</v>
      </c>
      <c r="M10" s="29">
        <v>14</v>
      </c>
      <c r="N10" s="244">
        <v>13</v>
      </c>
    </row>
    <row r="11" spans="1:17" ht="12.75" x14ac:dyDescent="0.2">
      <c r="A11" s="13">
        <v>3</v>
      </c>
      <c r="B11" s="143">
        <v>16</v>
      </c>
      <c r="C11" s="154">
        <v>16</v>
      </c>
      <c r="D11" s="154">
        <v>15</v>
      </c>
      <c r="E11" s="38">
        <v>14</v>
      </c>
      <c r="F11" s="38">
        <v>13</v>
      </c>
      <c r="G11" s="38">
        <v>13</v>
      </c>
      <c r="H11" s="38">
        <v>13</v>
      </c>
      <c r="I11" s="38">
        <v>12</v>
      </c>
      <c r="J11" s="38">
        <v>11</v>
      </c>
      <c r="K11" s="38">
        <v>5</v>
      </c>
      <c r="L11" s="38">
        <v>6</v>
      </c>
      <c r="M11" s="29">
        <v>7</v>
      </c>
      <c r="N11" s="244">
        <v>5</v>
      </c>
    </row>
    <row r="12" spans="1:17" ht="12.75" x14ac:dyDescent="0.2">
      <c r="A12" s="13">
        <v>4</v>
      </c>
      <c r="B12" s="143">
        <v>11</v>
      </c>
      <c r="C12" s="154">
        <v>13</v>
      </c>
      <c r="D12" s="154">
        <v>13</v>
      </c>
      <c r="E12" s="38">
        <v>13</v>
      </c>
      <c r="F12" s="38">
        <v>13</v>
      </c>
      <c r="G12" s="38">
        <v>11</v>
      </c>
      <c r="H12" s="38">
        <v>11</v>
      </c>
      <c r="I12" s="38">
        <v>11</v>
      </c>
      <c r="J12" s="38">
        <v>8</v>
      </c>
      <c r="K12" s="38">
        <v>5</v>
      </c>
      <c r="L12" s="38">
        <v>5</v>
      </c>
      <c r="M12" s="29">
        <v>5</v>
      </c>
      <c r="N12" s="244">
        <v>5</v>
      </c>
    </row>
    <row r="13" spans="1:17" ht="12.75" x14ac:dyDescent="0.2">
      <c r="A13" s="13">
        <v>5</v>
      </c>
      <c r="B13" s="143">
        <v>9</v>
      </c>
      <c r="C13" s="154">
        <v>9</v>
      </c>
      <c r="D13" s="154">
        <v>9</v>
      </c>
      <c r="E13" s="38">
        <v>8</v>
      </c>
      <c r="F13" s="38">
        <v>8</v>
      </c>
      <c r="G13" s="38">
        <v>8</v>
      </c>
      <c r="H13" s="38">
        <v>7</v>
      </c>
      <c r="I13" s="38">
        <v>5</v>
      </c>
      <c r="J13" s="38">
        <v>4</v>
      </c>
      <c r="K13" s="38">
        <v>2</v>
      </c>
      <c r="L13" s="38">
        <v>4</v>
      </c>
      <c r="M13" s="29">
        <v>4</v>
      </c>
      <c r="N13" s="244">
        <v>3</v>
      </c>
    </row>
    <row r="14" spans="1:17" ht="12.75" x14ac:dyDescent="0.2">
      <c r="A14" s="12">
        <v>6</v>
      </c>
      <c r="B14" s="144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39">
        <v>7</v>
      </c>
      <c r="J14" s="39">
        <v>7</v>
      </c>
      <c r="K14" s="39">
        <v>8</v>
      </c>
      <c r="L14" s="39">
        <v>8</v>
      </c>
      <c r="M14" s="36">
        <v>8</v>
      </c>
      <c r="N14" s="266">
        <v>8</v>
      </c>
    </row>
    <row r="15" spans="1:17" ht="13.5" thickBot="1" x14ac:dyDescent="0.25">
      <c r="A15" s="135">
        <v>7</v>
      </c>
      <c r="B15" s="145">
        <v>8</v>
      </c>
      <c r="C15" s="136">
        <v>8</v>
      </c>
      <c r="D15" s="136">
        <v>8</v>
      </c>
      <c r="E15" s="137">
        <v>7</v>
      </c>
      <c r="F15" s="137">
        <v>7</v>
      </c>
      <c r="G15" s="137">
        <v>6</v>
      </c>
      <c r="H15" s="137">
        <v>6</v>
      </c>
      <c r="I15" s="137">
        <v>6</v>
      </c>
      <c r="J15" s="137">
        <v>6</v>
      </c>
      <c r="K15" s="137">
        <v>6</v>
      </c>
      <c r="L15" s="137">
        <v>7</v>
      </c>
      <c r="M15" s="136">
        <v>7</v>
      </c>
      <c r="N15" s="267">
        <v>7</v>
      </c>
    </row>
    <row r="16" spans="1:17" ht="12.75" x14ac:dyDescent="0.2">
      <c r="A16" s="138" t="s">
        <v>331</v>
      </c>
      <c r="B16" s="141">
        <f>SUM(B8:B15)</f>
        <v>136</v>
      </c>
      <c r="C16" s="139">
        <f>SUM(C8:C15)</f>
        <v>130</v>
      </c>
      <c r="D16" s="139">
        <f t="shared" ref="D16:N16" si="0">SUM(D8:D15)</f>
        <v>123</v>
      </c>
      <c r="E16" s="139">
        <f t="shared" si="0"/>
        <v>122</v>
      </c>
      <c r="F16" s="139">
        <f t="shared" si="0"/>
        <v>120</v>
      </c>
      <c r="G16" s="139">
        <f t="shared" si="0"/>
        <v>113</v>
      </c>
      <c r="H16" s="139">
        <f t="shared" si="0"/>
        <v>113</v>
      </c>
      <c r="I16" s="139">
        <f t="shared" si="0"/>
        <v>113</v>
      </c>
      <c r="J16" s="139">
        <f t="shared" si="0"/>
        <v>107</v>
      </c>
      <c r="K16" s="139">
        <f t="shared" si="0"/>
        <v>86</v>
      </c>
      <c r="L16" s="139">
        <f t="shared" si="0"/>
        <v>86</v>
      </c>
      <c r="M16" s="139">
        <f t="shared" si="0"/>
        <v>86</v>
      </c>
      <c r="N16" s="245">
        <f t="shared" si="0"/>
        <v>80</v>
      </c>
    </row>
    <row r="17" spans="1:17" ht="12.75" x14ac:dyDescent="0.2">
      <c r="A17" s="15"/>
      <c r="B17" s="2"/>
      <c r="C17" s="122"/>
      <c r="D17" s="122"/>
      <c r="E17" s="122"/>
      <c r="F17" s="122"/>
      <c r="G17" s="122"/>
      <c r="H17" s="122"/>
      <c r="I17" s="122"/>
      <c r="J17" s="122"/>
      <c r="K17" s="242"/>
      <c r="L17" s="242"/>
      <c r="M17" s="122"/>
      <c r="N17" s="122"/>
    </row>
    <row r="18" spans="1:17" ht="12.75" x14ac:dyDescent="0.2">
      <c r="A18" s="15" t="s">
        <v>221</v>
      </c>
      <c r="C18" s="9"/>
      <c r="D18" s="9"/>
    </row>
    <row r="19" spans="1:17" ht="12.75" x14ac:dyDescent="0.2">
      <c r="A19" s="2" t="s">
        <v>332</v>
      </c>
      <c r="B19" s="8" t="s">
        <v>333</v>
      </c>
      <c r="C19" s="8" t="s">
        <v>334</v>
      </c>
      <c r="D19" s="9"/>
    </row>
    <row r="20" spans="1:17" ht="12.75" x14ac:dyDescent="0.2">
      <c r="A20" s="176">
        <v>35</v>
      </c>
      <c r="B20" s="19">
        <v>47</v>
      </c>
      <c r="C20" s="19">
        <v>22</v>
      </c>
      <c r="D20" s="9"/>
    </row>
    <row r="21" spans="1:17" ht="12.75" x14ac:dyDescent="0.2">
      <c r="A21" s="176"/>
      <c r="B21" s="19"/>
      <c r="C21" s="19"/>
      <c r="D21" s="9"/>
    </row>
    <row r="22" spans="1:17" ht="12.75" x14ac:dyDescent="0.2">
      <c r="A22" s="15" t="s">
        <v>221</v>
      </c>
      <c r="C22" s="9"/>
      <c r="D22" s="9"/>
    </row>
    <row r="24" spans="1:17" ht="15.75" customHeight="1" x14ac:dyDescent="0.2">
      <c r="G24" s="9"/>
      <c r="H24" s="9"/>
      <c r="I24" s="9"/>
      <c r="N24" s="21"/>
      <c r="O24" s="21"/>
      <c r="P24" s="21"/>
      <c r="Q24" s="21"/>
    </row>
    <row r="25" spans="1:17" ht="15.75" customHeight="1" x14ac:dyDescent="0.2">
      <c r="N25" s="21"/>
      <c r="O25" s="18"/>
      <c r="P25" s="18"/>
      <c r="Q25" s="21"/>
    </row>
    <row r="26" spans="1:17" ht="15.75" customHeight="1" x14ac:dyDescent="0.2">
      <c r="N26" s="19"/>
    </row>
    <row r="27" spans="1:17" ht="15.75" customHeight="1" x14ac:dyDescent="0.2">
      <c r="F27" s="28"/>
      <c r="N27" s="20"/>
    </row>
    <row r="28" spans="1:17" ht="15.75" customHeight="1" x14ac:dyDescent="0.2">
      <c r="N28" s="20"/>
    </row>
    <row r="29" spans="1:17" ht="15.75" customHeight="1" x14ac:dyDescent="0.2">
      <c r="I29" s="9"/>
      <c r="M29" s="9"/>
      <c r="N29" s="20"/>
    </row>
    <row r="30" spans="1:17" ht="15.75" customHeight="1" x14ac:dyDescent="0.2">
      <c r="N30" s="20"/>
    </row>
    <row r="31" spans="1:17" ht="15.75" customHeight="1" x14ac:dyDescent="0.2">
      <c r="G31" s="50"/>
      <c r="H31" s="50"/>
      <c r="I31" s="50"/>
      <c r="N31" s="20"/>
    </row>
    <row r="32" spans="1:17" ht="15.75" customHeight="1" x14ac:dyDescent="0.2">
      <c r="G32" s="9"/>
      <c r="H32" s="9"/>
      <c r="I32" s="9"/>
      <c r="J32" s="9"/>
      <c r="K32" s="9"/>
      <c r="L32" s="9"/>
      <c r="M32" s="9"/>
      <c r="N32" s="8"/>
    </row>
    <row r="33" spans="1:18" ht="15.75" customHeight="1" x14ac:dyDescent="0.2">
      <c r="G33" s="9"/>
      <c r="H33" s="9"/>
      <c r="I33" s="9"/>
      <c r="J33" s="9"/>
      <c r="K33" s="9"/>
      <c r="L33" s="9"/>
      <c r="M33" s="9"/>
    </row>
    <row r="34" spans="1:18" ht="15.75" customHeight="1" x14ac:dyDescent="0.2">
      <c r="G34" s="9"/>
      <c r="H34" s="9"/>
      <c r="I34" s="9"/>
      <c r="J34" s="9"/>
      <c r="K34" s="9"/>
      <c r="L34" s="9"/>
      <c r="M34" s="9"/>
    </row>
    <row r="36" spans="1:18" ht="15.75" hidden="1" customHeight="1" x14ac:dyDescent="0.2">
      <c r="A36" s="15" t="s">
        <v>17</v>
      </c>
      <c r="G36" s="15" t="s">
        <v>18</v>
      </c>
      <c r="H36" s="15"/>
      <c r="I36" s="15"/>
      <c r="Q36" s="15" t="s">
        <v>19</v>
      </c>
    </row>
    <row r="37" spans="1:18" ht="15.75" hidden="1" customHeight="1" x14ac:dyDescent="0.2">
      <c r="A37" s="14" t="s">
        <v>20</v>
      </c>
      <c r="B37" s="14">
        <v>43</v>
      </c>
      <c r="G37" s="14" t="s">
        <v>21</v>
      </c>
      <c r="H37" s="14"/>
      <c r="I37" s="14"/>
      <c r="J37" s="14">
        <v>444</v>
      </c>
      <c r="K37" s="17"/>
      <c r="L37" s="17"/>
      <c r="M37" s="17"/>
      <c r="Q37" s="14" t="s">
        <v>22</v>
      </c>
      <c r="R37" s="14">
        <v>445</v>
      </c>
    </row>
    <row r="38" spans="1:18" ht="26.25" hidden="1" customHeight="1" x14ac:dyDescent="0.2">
      <c r="A38" s="14" t="s">
        <v>23</v>
      </c>
      <c r="B38" s="14">
        <v>55</v>
      </c>
      <c r="G38" s="16" t="s">
        <v>24</v>
      </c>
      <c r="H38" s="16"/>
      <c r="I38" s="16"/>
      <c r="J38" s="14">
        <v>97</v>
      </c>
      <c r="K38" s="17"/>
      <c r="L38" s="17"/>
      <c r="M38" s="17"/>
      <c r="Q38" s="14" t="s">
        <v>25</v>
      </c>
      <c r="R38" s="14">
        <v>68</v>
      </c>
    </row>
    <row r="39" spans="1:18" ht="16.5" hidden="1" customHeight="1" x14ac:dyDescent="0.2">
      <c r="A39" s="14" t="s">
        <v>26</v>
      </c>
      <c r="B39" s="14">
        <v>2</v>
      </c>
      <c r="G39" s="14" t="s">
        <v>27</v>
      </c>
      <c r="H39" s="14"/>
      <c r="I39" s="14"/>
      <c r="J39" s="14">
        <v>79</v>
      </c>
      <c r="K39" s="17"/>
      <c r="L39" s="17"/>
      <c r="M39" s="17"/>
      <c r="Q39" s="14" t="s">
        <v>28</v>
      </c>
      <c r="R39" s="14">
        <v>21</v>
      </c>
    </row>
    <row r="40" spans="1:18" ht="16.5" hidden="1" customHeight="1" x14ac:dyDescent="0.2">
      <c r="G40" s="14" t="s">
        <v>29</v>
      </c>
      <c r="H40" s="14"/>
      <c r="I40" s="14"/>
      <c r="J40" s="14">
        <v>24</v>
      </c>
      <c r="K40" s="17"/>
      <c r="L40" s="17"/>
      <c r="M40" s="17"/>
      <c r="Q40" s="14" t="s">
        <v>30</v>
      </c>
      <c r="R40" s="14">
        <v>17</v>
      </c>
    </row>
    <row r="41" spans="1:18" ht="12.75" hidden="1" x14ac:dyDescent="0.2">
      <c r="G41" s="14" t="s">
        <v>31</v>
      </c>
      <c r="H41" s="14"/>
      <c r="I41" s="14"/>
      <c r="J41" s="14">
        <v>22</v>
      </c>
      <c r="K41" s="17"/>
      <c r="L41" s="17"/>
      <c r="M41" s="17"/>
      <c r="Q41" s="14" t="s">
        <v>32</v>
      </c>
      <c r="R41" s="14">
        <v>9</v>
      </c>
    </row>
    <row r="42" spans="1:18" ht="38.25" hidden="1" x14ac:dyDescent="0.2">
      <c r="G42" s="16" t="s">
        <v>33</v>
      </c>
      <c r="H42" s="16"/>
      <c r="I42" s="16"/>
      <c r="J42" s="14">
        <v>11</v>
      </c>
      <c r="K42" s="17"/>
      <c r="L42" s="17"/>
      <c r="M42" s="17"/>
      <c r="Q42" s="14" t="s">
        <v>34</v>
      </c>
      <c r="R42" s="14">
        <v>6</v>
      </c>
    </row>
    <row r="43" spans="1:18" ht="38.25" hidden="1" x14ac:dyDescent="0.2">
      <c r="G43" s="16" t="s">
        <v>35</v>
      </c>
      <c r="H43" s="16"/>
      <c r="I43" s="16"/>
      <c r="J43" s="14">
        <v>4</v>
      </c>
      <c r="K43" s="17"/>
      <c r="L43" s="17"/>
      <c r="M43" s="17"/>
      <c r="Q43" s="14" t="s">
        <v>36</v>
      </c>
      <c r="R43" s="14">
        <v>5</v>
      </c>
    </row>
    <row r="44" spans="1:18" ht="12.75" hidden="1" x14ac:dyDescent="0.2">
      <c r="Q44" s="14" t="s">
        <v>37</v>
      </c>
      <c r="R44" s="14">
        <v>4</v>
      </c>
    </row>
    <row r="45" spans="1:18" ht="12.75" hidden="1" x14ac:dyDescent="0.2">
      <c r="Q45" s="14" t="s">
        <v>38</v>
      </c>
      <c r="R45" s="14">
        <v>4</v>
      </c>
    </row>
    <row r="46" spans="1:18" ht="12.75" hidden="1" x14ac:dyDescent="0.2">
      <c r="Q46" s="14" t="s">
        <v>39</v>
      </c>
      <c r="R46" s="14">
        <v>3</v>
      </c>
    </row>
    <row r="47" spans="1:18" ht="12.75" hidden="1" x14ac:dyDescent="0.2">
      <c r="Q47" s="14" t="s">
        <v>40</v>
      </c>
      <c r="R47" s="14">
        <v>2</v>
      </c>
    </row>
    <row r="48" spans="1:18" ht="12.75" hidden="1" x14ac:dyDescent="0.2">
      <c r="Q48" s="14" t="s">
        <v>41</v>
      </c>
      <c r="R48" s="14">
        <v>1</v>
      </c>
    </row>
    <row r="49" spans="1:31" ht="12.75" hidden="1" x14ac:dyDescent="0.2">
      <c r="Q49" s="14" t="s">
        <v>42</v>
      </c>
      <c r="R49" s="14">
        <v>1</v>
      </c>
    </row>
    <row r="50" spans="1:31" ht="12.75" x14ac:dyDescent="0.2">
      <c r="Q50" s="17"/>
    </row>
    <row r="54" spans="1:31" ht="15.75" customHeight="1" x14ac:dyDescent="0.2">
      <c r="A54" s="97"/>
    </row>
    <row r="64" spans="1:31" ht="15.75" customHeight="1" x14ac:dyDescent="0.2">
      <c r="AD64" s="37"/>
      <c r="AE64" s="37"/>
    </row>
    <row r="69" spans="3:9" ht="15.75" customHeight="1" x14ac:dyDescent="0.2">
      <c r="C69" s="23"/>
      <c r="D69" s="23"/>
      <c r="G69" s="26"/>
      <c r="H69" s="26"/>
      <c r="I69" s="26"/>
    </row>
  </sheetData>
  <mergeCells count="4">
    <mergeCell ref="B3:K3"/>
    <mergeCell ref="C4:D4"/>
    <mergeCell ref="C5:D5"/>
    <mergeCell ref="O6:Q6"/>
  </mergeCells>
  <phoneticPr fontId="44" type="noConversion"/>
  <pageMargins left="0.7" right="0.7" top="0.75" bottom="0.75" header="0.3" footer="0.3"/>
  <pageSetup scale="2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326" t="s">
        <v>235</v>
      </c>
      <c r="B1" s="326"/>
      <c r="C1" s="326"/>
    </row>
    <row r="3" spans="1:3" ht="15" x14ac:dyDescent="0.2">
      <c r="A3" s="78" t="s">
        <v>86</v>
      </c>
      <c r="B3" s="79">
        <v>1</v>
      </c>
      <c r="C3" s="80" t="s">
        <v>92</v>
      </c>
    </row>
    <row r="4" spans="1:3" ht="15" x14ac:dyDescent="0.2">
      <c r="A4" s="78" t="s">
        <v>88</v>
      </c>
      <c r="B4" s="81">
        <v>1</v>
      </c>
      <c r="C4" s="82" t="s">
        <v>92</v>
      </c>
    </row>
    <row r="5" spans="1:3" ht="15" x14ac:dyDescent="0.2">
      <c r="A5" s="78" t="s">
        <v>196</v>
      </c>
      <c r="B5" s="81">
        <v>1</v>
      </c>
      <c r="C5" s="82" t="s">
        <v>92</v>
      </c>
    </row>
    <row r="6" spans="1:3" ht="16.5" customHeight="1" x14ac:dyDescent="0.2">
      <c r="A6" s="78" t="s">
        <v>87</v>
      </c>
      <c r="B6" s="81">
        <v>1</v>
      </c>
      <c r="C6" s="82" t="s">
        <v>92</v>
      </c>
    </row>
    <row r="7" spans="1:3" ht="15" x14ac:dyDescent="0.2">
      <c r="A7" s="78" t="s">
        <v>89</v>
      </c>
      <c r="B7" s="81">
        <v>1</v>
      </c>
      <c r="C7" s="82" t="s">
        <v>92</v>
      </c>
    </row>
    <row r="8" spans="1:3" ht="15" x14ac:dyDescent="0.2">
      <c r="A8" s="324" t="s">
        <v>100</v>
      </c>
      <c r="B8" s="325"/>
      <c r="C8" s="325"/>
    </row>
    <row r="9" spans="1:3" ht="15" x14ac:dyDescent="0.2">
      <c r="A9" s="78" t="s">
        <v>93</v>
      </c>
      <c r="B9" s="79">
        <v>2</v>
      </c>
      <c r="C9" s="80" t="s">
        <v>92</v>
      </c>
    </row>
    <row r="10" spans="1:3" ht="15" customHeight="1" x14ac:dyDescent="0.2">
      <c r="A10" s="78" t="s">
        <v>94</v>
      </c>
      <c r="B10" s="81">
        <v>1</v>
      </c>
      <c r="C10" s="80" t="s">
        <v>92</v>
      </c>
    </row>
    <row r="11" spans="1:3" ht="15" customHeight="1" x14ac:dyDescent="0.2">
      <c r="A11" s="88" t="s">
        <v>95</v>
      </c>
      <c r="B11" s="89">
        <v>1</v>
      </c>
      <c r="C11" s="93" t="s">
        <v>197</v>
      </c>
    </row>
    <row r="12" spans="1:3" ht="15" customHeight="1" x14ac:dyDescent="0.2">
      <c r="A12" s="88" t="s">
        <v>214</v>
      </c>
      <c r="B12" s="89">
        <v>1</v>
      </c>
      <c r="C12" s="93" t="s">
        <v>101</v>
      </c>
    </row>
    <row r="13" spans="1:3" ht="15.75" customHeight="1" x14ac:dyDescent="0.2">
      <c r="A13" s="78" t="s">
        <v>198</v>
      </c>
      <c r="B13" s="81">
        <v>1</v>
      </c>
      <c r="C13" s="86" t="s">
        <v>92</v>
      </c>
    </row>
    <row r="14" spans="1:3" ht="15.75" customHeight="1" x14ac:dyDescent="0.2">
      <c r="A14" s="94" t="s">
        <v>215</v>
      </c>
      <c r="B14" s="95">
        <v>1</v>
      </c>
      <c r="C14" s="96" t="s">
        <v>216</v>
      </c>
    </row>
    <row r="15" spans="1:3" ht="15.75" customHeight="1" x14ac:dyDescent="0.2">
      <c r="A15" s="88" t="s">
        <v>201</v>
      </c>
      <c r="B15" s="89">
        <v>1</v>
      </c>
      <c r="C15" s="92" t="s">
        <v>101</v>
      </c>
    </row>
    <row r="16" spans="1:3" ht="15" x14ac:dyDescent="0.2">
      <c r="A16" s="324" t="s">
        <v>96</v>
      </c>
      <c r="B16" s="325"/>
      <c r="C16" s="325"/>
    </row>
    <row r="17" spans="1:3" ht="15" x14ac:dyDescent="0.2">
      <c r="A17" s="78" t="s">
        <v>202</v>
      </c>
      <c r="B17" s="79">
        <v>2</v>
      </c>
      <c r="C17" s="80" t="s">
        <v>92</v>
      </c>
    </row>
    <row r="18" spans="1:3" ht="15" x14ac:dyDescent="0.2">
      <c r="A18" s="78" t="s">
        <v>203</v>
      </c>
      <c r="B18" s="79"/>
      <c r="C18" s="80" t="s">
        <v>101</v>
      </c>
    </row>
    <row r="19" spans="1:3" ht="15" x14ac:dyDescent="0.2">
      <c r="A19" s="78" t="s">
        <v>97</v>
      </c>
      <c r="B19" s="81">
        <v>1</v>
      </c>
      <c r="C19" s="82" t="s">
        <v>92</v>
      </c>
    </row>
    <row r="20" spans="1:3" ht="15" x14ac:dyDescent="0.2">
      <c r="A20" s="78" t="s">
        <v>98</v>
      </c>
      <c r="B20" s="81">
        <v>1</v>
      </c>
      <c r="C20" s="82" t="s">
        <v>92</v>
      </c>
    </row>
    <row r="21" spans="1:3" ht="15" x14ac:dyDescent="0.2">
      <c r="A21" s="88" t="s">
        <v>204</v>
      </c>
      <c r="B21" s="89">
        <v>1</v>
      </c>
      <c r="C21" s="91" t="s">
        <v>101</v>
      </c>
    </row>
    <row r="22" spans="1:3" ht="15" x14ac:dyDescent="0.2">
      <c r="A22" s="78" t="s">
        <v>205</v>
      </c>
      <c r="B22" s="81">
        <v>1</v>
      </c>
      <c r="C22" s="82" t="s">
        <v>92</v>
      </c>
    </row>
    <row r="23" spans="1:3" ht="15" x14ac:dyDescent="0.2">
      <c r="A23" s="88" t="s">
        <v>206</v>
      </c>
      <c r="B23" s="89">
        <v>1</v>
      </c>
      <c r="C23" s="91" t="s">
        <v>101</v>
      </c>
    </row>
    <row r="24" spans="1:3" ht="15" x14ac:dyDescent="0.2">
      <c r="A24" s="324" t="s">
        <v>200</v>
      </c>
      <c r="B24" s="325"/>
      <c r="C24" s="325"/>
    </row>
    <row r="25" spans="1:3" ht="31.5" customHeight="1" x14ac:dyDescent="0.2">
      <c r="A25" s="78" t="s">
        <v>90</v>
      </c>
      <c r="B25" s="81">
        <v>1</v>
      </c>
      <c r="C25" s="84" t="s">
        <v>92</v>
      </c>
    </row>
    <row r="26" spans="1:3" ht="31.5" customHeight="1" x14ac:dyDescent="0.2">
      <c r="A26" s="78" t="s">
        <v>209</v>
      </c>
      <c r="B26" s="81">
        <v>1</v>
      </c>
      <c r="C26" s="87" t="s">
        <v>210</v>
      </c>
    </row>
    <row r="27" spans="1:3" ht="31.5" customHeight="1" x14ac:dyDescent="0.2">
      <c r="A27" s="88" t="s">
        <v>208</v>
      </c>
      <c r="B27" s="89">
        <v>0.5</v>
      </c>
      <c r="C27" s="90" t="s">
        <v>101</v>
      </c>
    </row>
    <row r="28" spans="1:3" ht="15" x14ac:dyDescent="0.2">
      <c r="A28" s="78" t="s">
        <v>91</v>
      </c>
      <c r="B28" s="83" t="s">
        <v>207</v>
      </c>
      <c r="C28" s="82" t="s">
        <v>92</v>
      </c>
    </row>
    <row r="29" spans="1:3" ht="15" x14ac:dyDescent="0.2">
      <c r="A29" s="78" t="s">
        <v>185</v>
      </c>
      <c r="B29" s="81">
        <v>0.5</v>
      </c>
      <c r="C29" s="82" t="s">
        <v>199</v>
      </c>
    </row>
    <row r="30" spans="1:3" ht="15" x14ac:dyDescent="0.2">
      <c r="A30" s="78" t="s">
        <v>211</v>
      </c>
      <c r="B30" s="85">
        <v>1</v>
      </c>
      <c r="C30" s="82" t="s">
        <v>92</v>
      </c>
    </row>
    <row r="31" spans="1:3" ht="15" x14ac:dyDescent="0.2">
      <c r="A31" s="78" t="s">
        <v>212</v>
      </c>
      <c r="B31" s="85" t="s">
        <v>213</v>
      </c>
      <c r="C31" s="82" t="s">
        <v>213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327" t="s">
        <v>268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</row>
    <row r="2" spans="1:17" ht="21" customHeight="1" thickTop="1" x14ac:dyDescent="0.2">
      <c r="A2" s="328" t="s">
        <v>267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</row>
    <row r="3" spans="1:17" ht="40.9" customHeight="1" x14ac:dyDescent="0.2">
      <c r="A3" s="329" t="s">
        <v>269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1:17" x14ac:dyDescent="0.2">
      <c r="A4" s="9" t="s">
        <v>240</v>
      </c>
      <c r="C4" s="9" t="s">
        <v>270</v>
      </c>
      <c r="F4" s="149" t="s">
        <v>303</v>
      </c>
    </row>
    <row r="5" spans="1:17" x14ac:dyDescent="0.2">
      <c r="A5" s="9"/>
    </row>
    <row r="6" spans="1:17" s="121" customFormat="1" x14ac:dyDescent="0.2">
      <c r="A6" s="121" t="s">
        <v>219</v>
      </c>
    </row>
    <row r="48" spans="1:1" s="121" customFormat="1" x14ac:dyDescent="0.2">
      <c r="A48" s="121" t="s">
        <v>220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99B1-6117-4743-BD00-996C405DED5B}">
  <sheetPr>
    <tabColor rgb="FF66FF99"/>
  </sheetPr>
  <dimension ref="A1:K21"/>
  <sheetViews>
    <sheetView workbookViewId="0">
      <selection activeCell="I15" sqref="I15"/>
    </sheetView>
  </sheetViews>
  <sheetFormatPr defaultColWidth="8.85546875" defaultRowHeight="12.75" x14ac:dyDescent="0.2"/>
  <cols>
    <col min="1" max="16384" width="8.85546875" style="46"/>
  </cols>
  <sheetData>
    <row r="1" spans="1:11" ht="45" customHeight="1" x14ac:dyDescent="0.2">
      <c r="A1" s="331" t="s">
        <v>515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1" x14ac:dyDescent="0.2">
      <c r="A2" s="259"/>
    </row>
    <row r="3" spans="1:11" ht="15" x14ac:dyDescent="0.2">
      <c r="A3" s="262" t="s">
        <v>516</v>
      </c>
    </row>
    <row r="4" spans="1:11" ht="15" x14ac:dyDescent="0.2">
      <c r="A4" s="263" t="s">
        <v>517</v>
      </c>
    </row>
    <row r="5" spans="1:11" ht="15" x14ac:dyDescent="0.2">
      <c r="A5" s="263" t="s">
        <v>518</v>
      </c>
    </row>
    <row r="6" spans="1:11" ht="15" x14ac:dyDescent="0.2">
      <c r="A6" s="263" t="s">
        <v>519</v>
      </c>
    </row>
    <row r="7" spans="1:11" ht="15" x14ac:dyDescent="0.2">
      <c r="A7" s="263" t="s">
        <v>520</v>
      </c>
    </row>
    <row r="8" spans="1:11" ht="15" x14ac:dyDescent="0.2">
      <c r="A8" s="263" t="s">
        <v>521</v>
      </c>
    </row>
    <row r="9" spans="1:11" ht="15" x14ac:dyDescent="0.2">
      <c r="A9" s="263" t="s">
        <v>522</v>
      </c>
    </row>
    <row r="10" spans="1:11" ht="15" x14ac:dyDescent="0.2">
      <c r="A10" s="262" t="s">
        <v>523</v>
      </c>
    </row>
    <row r="11" spans="1:11" ht="15" x14ac:dyDescent="0.2">
      <c r="A11" s="262" t="s">
        <v>524</v>
      </c>
    </row>
    <row r="12" spans="1:11" ht="15" x14ac:dyDescent="0.2">
      <c r="A12" s="262" t="s">
        <v>525</v>
      </c>
    </row>
    <row r="13" spans="1:11" ht="15" x14ac:dyDescent="0.2">
      <c r="A13" s="262" t="s">
        <v>526</v>
      </c>
    </row>
    <row r="15" spans="1:11" x14ac:dyDescent="0.2">
      <c r="A15" s="27" t="s">
        <v>544</v>
      </c>
    </row>
    <row r="17" spans="1:11" ht="15" x14ac:dyDescent="0.2">
      <c r="A17" s="261" t="s">
        <v>511</v>
      </c>
      <c r="B17" s="260"/>
    </row>
    <row r="18" spans="1:11" ht="79.150000000000006" customHeight="1" x14ac:dyDescent="0.2">
      <c r="A18" s="330" t="s">
        <v>512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</row>
    <row r="19" spans="1:11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</row>
    <row r="20" spans="1:11" ht="33.6" customHeight="1" x14ac:dyDescent="0.2">
      <c r="A20" s="331" t="s">
        <v>514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</row>
    <row r="21" spans="1:11" ht="88.5" customHeight="1" x14ac:dyDescent="0.2">
      <c r="A21" s="330" t="s">
        <v>513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</row>
  </sheetData>
  <mergeCells count="4">
    <mergeCell ref="A18:K18"/>
    <mergeCell ref="A20:K20"/>
    <mergeCell ref="A21:K21"/>
    <mergeCell ref="A1:K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sheetPr>
    <tabColor theme="8" tint="0.79998168889431442"/>
  </sheetPr>
  <dimension ref="A1:E19"/>
  <sheetViews>
    <sheetView workbookViewId="0">
      <selection activeCell="D23" sqref="D23"/>
    </sheetView>
  </sheetViews>
  <sheetFormatPr defaultRowHeight="12.75" x14ac:dyDescent="0.2"/>
  <cols>
    <col min="1" max="1" width="22" customWidth="1"/>
    <col min="2" max="2" width="18.85546875" customWidth="1"/>
    <col min="3" max="4" width="21.85546875" customWidth="1"/>
    <col min="5" max="5" width="47.28515625" customWidth="1"/>
  </cols>
  <sheetData>
    <row r="1" spans="1:5" x14ac:dyDescent="0.2">
      <c r="A1" s="333" t="s">
        <v>424</v>
      </c>
      <c r="B1" s="333"/>
      <c r="C1" s="333"/>
      <c r="D1" s="333"/>
      <c r="E1" s="333"/>
    </row>
    <row r="2" spans="1:5" x14ac:dyDescent="0.2">
      <c r="A2" s="334" t="s">
        <v>448</v>
      </c>
      <c r="B2" s="334"/>
      <c r="C2" s="334"/>
      <c r="D2" s="334"/>
      <c r="E2" s="334"/>
    </row>
    <row r="3" spans="1:5" x14ac:dyDescent="0.2">
      <c r="A3" s="50" t="s">
        <v>259</v>
      </c>
      <c r="B3" s="50" t="s">
        <v>260</v>
      </c>
      <c r="C3" s="50" t="s">
        <v>262</v>
      </c>
      <c r="D3" s="50" t="s">
        <v>115</v>
      </c>
      <c r="E3" s="50" t="s">
        <v>261</v>
      </c>
    </row>
    <row r="4" spans="1:5" x14ac:dyDescent="0.2">
      <c r="A4" s="51" t="s">
        <v>288</v>
      </c>
      <c r="B4" s="9" t="s">
        <v>289</v>
      </c>
      <c r="C4" s="9" t="s">
        <v>290</v>
      </c>
      <c r="D4" s="9" t="s">
        <v>426</v>
      </c>
    </row>
    <row r="5" spans="1:5" ht="25.5" x14ac:dyDescent="0.2">
      <c r="A5" s="51" t="s">
        <v>265</v>
      </c>
      <c r="B5" s="30" t="s">
        <v>266</v>
      </c>
      <c r="C5" s="9" t="s">
        <v>193</v>
      </c>
      <c r="D5" s="9" t="s">
        <v>238</v>
      </c>
    </row>
    <row r="6" spans="1:5" x14ac:dyDescent="0.2">
      <c r="A6" s="40" t="s">
        <v>192</v>
      </c>
      <c r="B6" s="9" t="s">
        <v>425</v>
      </c>
      <c r="C6" s="9"/>
      <c r="D6" s="30" t="s">
        <v>238</v>
      </c>
      <c r="E6" s="30"/>
    </row>
    <row r="7" spans="1:5" x14ac:dyDescent="0.2">
      <c r="A7" s="40" t="s">
        <v>113</v>
      </c>
      <c r="B7" s="9" t="s">
        <v>425</v>
      </c>
      <c r="C7" s="9" t="s">
        <v>193</v>
      </c>
      <c r="D7" s="9" t="s">
        <v>238</v>
      </c>
      <c r="E7" s="9"/>
    </row>
    <row r="8" spans="1:5" ht="38.25" x14ac:dyDescent="0.2">
      <c r="A8" s="51" t="s">
        <v>325</v>
      </c>
      <c r="B8" s="9" t="s">
        <v>428</v>
      </c>
      <c r="C8" s="105" t="s">
        <v>47</v>
      </c>
      <c r="D8" s="30" t="s">
        <v>427</v>
      </c>
      <c r="E8" s="9" t="s">
        <v>326</v>
      </c>
    </row>
    <row r="9" spans="1:5" x14ac:dyDescent="0.2">
      <c r="A9" s="51" t="s">
        <v>324</v>
      </c>
      <c r="B9" s="9" t="s">
        <v>185</v>
      </c>
      <c r="C9" s="9" t="s">
        <v>193</v>
      </c>
      <c r="D9" s="9" t="s">
        <v>449</v>
      </c>
    </row>
    <row r="10" spans="1:5" ht="38.25" x14ac:dyDescent="0.2">
      <c r="A10" s="51" t="s">
        <v>323</v>
      </c>
      <c r="B10" s="51" t="s">
        <v>263</v>
      </c>
      <c r="C10" s="105" t="s">
        <v>47</v>
      </c>
      <c r="D10" s="30" t="s">
        <v>427</v>
      </c>
      <c r="E10" s="9" t="s">
        <v>326</v>
      </c>
    </row>
    <row r="11" spans="1:5" x14ac:dyDescent="0.2">
      <c r="A11" s="51" t="s">
        <v>239</v>
      </c>
      <c r="B11" s="9" t="s">
        <v>263</v>
      </c>
      <c r="C11" s="9" t="s">
        <v>193</v>
      </c>
      <c r="D11" s="9" t="s">
        <v>238</v>
      </c>
    </row>
    <row r="12" spans="1:5" x14ac:dyDescent="0.2">
      <c r="A12" s="51" t="s">
        <v>528</v>
      </c>
      <c r="B12" s="9" t="s">
        <v>425</v>
      </c>
      <c r="C12" s="9" t="s">
        <v>193</v>
      </c>
      <c r="D12" s="9" t="s">
        <v>238</v>
      </c>
    </row>
    <row r="13" spans="1:5" x14ac:dyDescent="0.2">
      <c r="A13" s="51" t="s">
        <v>529</v>
      </c>
      <c r="B13" s="9" t="s">
        <v>425</v>
      </c>
      <c r="C13" s="9" t="s">
        <v>193</v>
      </c>
      <c r="D13" s="9" t="s">
        <v>238</v>
      </c>
    </row>
    <row r="15" spans="1:5" x14ac:dyDescent="0.2">
      <c r="A15" s="332" t="s">
        <v>258</v>
      </c>
      <c r="B15" s="332"/>
      <c r="C15" s="332"/>
      <c r="D15" s="332"/>
      <c r="E15" s="332"/>
    </row>
    <row r="16" spans="1:5" x14ac:dyDescent="0.2">
      <c r="A16" s="50" t="s">
        <v>259</v>
      </c>
      <c r="B16" s="50" t="s">
        <v>260</v>
      </c>
      <c r="C16" s="50" t="s">
        <v>262</v>
      </c>
      <c r="D16" s="50" t="s">
        <v>115</v>
      </c>
      <c r="E16" s="50" t="s">
        <v>261</v>
      </c>
    </row>
    <row r="17" spans="1:4" x14ac:dyDescent="0.2">
      <c r="A17" s="51" t="s">
        <v>322</v>
      </c>
      <c r="B17" s="51" t="s">
        <v>87</v>
      </c>
      <c r="C17" s="105" t="s">
        <v>47</v>
      </c>
      <c r="D17" s="9" t="s">
        <v>264</v>
      </c>
    </row>
    <row r="18" spans="1:4" x14ac:dyDescent="0.2">
      <c r="A18" s="51" t="s">
        <v>194</v>
      </c>
      <c r="B18" s="51" t="s">
        <v>263</v>
      </c>
      <c r="C18" s="9" t="s">
        <v>47</v>
      </c>
      <c r="D18" s="9" t="s">
        <v>264</v>
      </c>
    </row>
    <row r="19" spans="1:4" x14ac:dyDescent="0.2">
      <c r="A19" s="51" t="s">
        <v>195</v>
      </c>
      <c r="B19" s="51" t="s">
        <v>263</v>
      </c>
      <c r="C19" s="9" t="s">
        <v>47</v>
      </c>
      <c r="D19" s="9" t="s">
        <v>264</v>
      </c>
    </row>
  </sheetData>
  <mergeCells count="3">
    <mergeCell ref="A15:E15"/>
    <mergeCell ref="A1:E1"/>
    <mergeCell ref="A2:E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D5619-65DA-4935-900B-06696BBBD7DD}">
  <sheetPr>
    <tabColor theme="8" tint="0.79998168889431442"/>
  </sheetPr>
  <dimension ref="A1:C21"/>
  <sheetViews>
    <sheetView workbookViewId="0">
      <selection activeCell="B25" sqref="B25"/>
    </sheetView>
  </sheetViews>
  <sheetFormatPr defaultColWidth="8.85546875" defaultRowHeight="12.75" x14ac:dyDescent="0.2"/>
  <cols>
    <col min="1" max="1" width="17.28515625" style="258" customWidth="1"/>
    <col min="2" max="2" width="30.28515625" style="258" customWidth="1"/>
    <col min="3" max="16384" width="8.85546875" style="156"/>
  </cols>
  <sheetData>
    <row r="1" spans="1:3" ht="15" x14ac:dyDescent="0.2">
      <c r="A1" s="256" t="s">
        <v>472</v>
      </c>
      <c r="B1" s="254" t="s">
        <v>260</v>
      </c>
      <c r="C1" s="255" t="s">
        <v>508</v>
      </c>
    </row>
    <row r="2" spans="1:3" ht="15" x14ac:dyDescent="0.2">
      <c r="A2" s="257" t="s">
        <v>473</v>
      </c>
      <c r="B2" s="257" t="s">
        <v>474</v>
      </c>
      <c r="C2" s="156" t="s">
        <v>509</v>
      </c>
    </row>
    <row r="3" spans="1:3" ht="15" x14ac:dyDescent="0.2">
      <c r="A3" s="257" t="s">
        <v>475</v>
      </c>
      <c r="B3" s="257" t="s">
        <v>476</v>
      </c>
      <c r="C3" s="156" t="s">
        <v>510</v>
      </c>
    </row>
    <row r="4" spans="1:3" ht="15" x14ac:dyDescent="0.2">
      <c r="A4" s="257" t="s">
        <v>477</v>
      </c>
      <c r="B4" s="257" t="s">
        <v>478</v>
      </c>
    </row>
    <row r="5" spans="1:3" ht="15" x14ac:dyDescent="0.2">
      <c r="A5" s="257" t="s">
        <v>479</v>
      </c>
      <c r="B5" s="257" t="s">
        <v>196</v>
      </c>
    </row>
    <row r="6" spans="1:3" ht="15" x14ac:dyDescent="0.2">
      <c r="A6" s="257" t="s">
        <v>480</v>
      </c>
      <c r="B6" s="257" t="s">
        <v>300</v>
      </c>
    </row>
    <row r="7" spans="1:3" ht="15" x14ac:dyDescent="0.2">
      <c r="A7" s="257" t="s">
        <v>481</v>
      </c>
      <c r="B7" s="257" t="s">
        <v>482</v>
      </c>
    </row>
    <row r="8" spans="1:3" ht="15" x14ac:dyDescent="0.2">
      <c r="A8" s="257" t="s">
        <v>483</v>
      </c>
      <c r="B8" s="257" t="s">
        <v>89</v>
      </c>
    </row>
    <row r="9" spans="1:3" ht="15" x14ac:dyDescent="0.2">
      <c r="A9" s="257" t="s">
        <v>484</v>
      </c>
      <c r="B9" s="257" t="s">
        <v>485</v>
      </c>
    </row>
    <row r="10" spans="1:3" ht="15" x14ac:dyDescent="0.2">
      <c r="A10" s="257" t="s">
        <v>486</v>
      </c>
      <c r="B10" s="257" t="s">
        <v>487</v>
      </c>
    </row>
    <row r="11" spans="1:3" ht="15" x14ac:dyDescent="0.2">
      <c r="A11" s="257" t="s">
        <v>488</v>
      </c>
      <c r="B11" s="257" t="s">
        <v>489</v>
      </c>
    </row>
    <row r="12" spans="1:3" ht="15" x14ac:dyDescent="0.2">
      <c r="A12" s="257" t="s">
        <v>490</v>
      </c>
      <c r="B12" s="257" t="s">
        <v>491</v>
      </c>
    </row>
    <row r="13" spans="1:3" ht="15" x14ac:dyDescent="0.2">
      <c r="A13" s="257" t="s">
        <v>492</v>
      </c>
      <c r="B13" s="257" t="s">
        <v>493</v>
      </c>
    </row>
    <row r="14" spans="1:3" ht="15" x14ac:dyDescent="0.2">
      <c r="A14" s="257" t="s">
        <v>494</v>
      </c>
      <c r="B14" s="257" t="s">
        <v>495</v>
      </c>
    </row>
    <row r="15" spans="1:3" ht="15" x14ac:dyDescent="0.2">
      <c r="A15" s="257" t="s">
        <v>496</v>
      </c>
      <c r="B15" s="257" t="s">
        <v>497</v>
      </c>
    </row>
    <row r="16" spans="1:3" ht="15" x14ac:dyDescent="0.2">
      <c r="A16" s="257" t="s">
        <v>498</v>
      </c>
      <c r="B16" s="257" t="s">
        <v>499</v>
      </c>
    </row>
    <row r="17" spans="1:2" ht="15" x14ac:dyDescent="0.2">
      <c r="A17" s="257" t="s">
        <v>500</v>
      </c>
      <c r="B17" s="257" t="s">
        <v>501</v>
      </c>
    </row>
    <row r="18" spans="1:2" ht="15" x14ac:dyDescent="0.2">
      <c r="A18" s="257" t="s">
        <v>502</v>
      </c>
      <c r="B18" s="257" t="s">
        <v>503</v>
      </c>
    </row>
    <row r="19" spans="1:2" ht="15" x14ac:dyDescent="0.2">
      <c r="A19" s="257" t="s">
        <v>527</v>
      </c>
      <c r="B19" s="257" t="s">
        <v>504</v>
      </c>
    </row>
    <row r="20" spans="1:2" ht="15" x14ac:dyDescent="0.2">
      <c r="A20" s="257" t="s">
        <v>505</v>
      </c>
      <c r="B20" s="257" t="s">
        <v>506</v>
      </c>
    </row>
    <row r="21" spans="1:2" ht="15" x14ac:dyDescent="0.2">
      <c r="A21" s="257" t="s">
        <v>507</v>
      </c>
      <c r="B21" s="257" t="s">
        <v>185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327" t="s">
        <v>60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</row>
    <row r="2" spans="1:30" ht="21" customHeight="1" thickTop="1" x14ac:dyDescent="0.2">
      <c r="A2" s="335" t="s">
        <v>58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7" t="s">
        <v>218</v>
      </c>
      <c r="Q2" s="337"/>
      <c r="R2" s="338" t="s">
        <v>217</v>
      </c>
      <c r="S2" s="338"/>
      <c r="T2" s="338"/>
    </row>
    <row r="3" spans="1:30" ht="40.9" customHeight="1" x14ac:dyDescent="0.2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9" t="s">
        <v>59</v>
      </c>
      <c r="Q3" s="339"/>
      <c r="R3" s="340" t="s">
        <v>57</v>
      </c>
      <c r="S3" s="340"/>
      <c r="T3" s="340"/>
    </row>
    <row r="4" spans="1:30" x14ac:dyDescent="0.2">
      <c r="A4" t="s">
        <v>61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62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56</v>
      </c>
    </row>
    <row r="2" spans="1:6" x14ac:dyDescent="0.2">
      <c r="A2" s="22" t="s">
        <v>55</v>
      </c>
    </row>
    <row r="4" spans="1:6" x14ac:dyDescent="0.2">
      <c r="A4" s="9" t="s">
        <v>63</v>
      </c>
      <c r="C4" s="27" t="s">
        <v>64</v>
      </c>
    </row>
    <row r="5" spans="1:6" x14ac:dyDescent="0.2">
      <c r="A5" s="9" t="s">
        <v>84</v>
      </c>
      <c r="C5" s="9" t="s">
        <v>85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65</v>
      </c>
      <c r="E1" s="28" t="s">
        <v>82</v>
      </c>
    </row>
    <row r="2" spans="1:15" x14ac:dyDescent="0.2">
      <c r="A2" s="27"/>
    </row>
    <row r="3" spans="1:15" x14ac:dyDescent="0.2">
      <c r="A3" s="341" t="s">
        <v>66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</row>
    <row r="4" spans="1:15" x14ac:dyDescent="0.2">
      <c r="A4" s="31" t="s">
        <v>67</v>
      </c>
    </row>
    <row r="5" spans="1:15" x14ac:dyDescent="0.2">
      <c r="A5" s="9" t="s">
        <v>69</v>
      </c>
      <c r="B5" s="9" t="s">
        <v>77</v>
      </c>
    </row>
    <row r="6" spans="1:15" x14ac:dyDescent="0.2">
      <c r="A6" s="30" t="s">
        <v>68</v>
      </c>
      <c r="B6" s="9" t="s">
        <v>78</v>
      </c>
    </row>
    <row r="7" spans="1:15" x14ac:dyDescent="0.2">
      <c r="A7" s="9" t="s">
        <v>70</v>
      </c>
      <c r="B7" s="9" t="s">
        <v>78</v>
      </c>
    </row>
    <row r="9" spans="1:15" x14ac:dyDescent="0.2">
      <c r="A9" s="31" t="s">
        <v>71</v>
      </c>
    </row>
    <row r="10" spans="1:15" ht="25.5" x14ac:dyDescent="0.2">
      <c r="A10" s="30" t="s">
        <v>76</v>
      </c>
      <c r="B10" s="9" t="s">
        <v>80</v>
      </c>
    </row>
    <row r="11" spans="1:15" x14ac:dyDescent="0.2">
      <c r="A11" s="30" t="s">
        <v>75</v>
      </c>
      <c r="B11" s="9" t="s">
        <v>79</v>
      </c>
    </row>
    <row r="13" spans="1:15" x14ac:dyDescent="0.2">
      <c r="A13" s="31" t="s">
        <v>72</v>
      </c>
    </row>
    <row r="14" spans="1:15" ht="25.5" x14ac:dyDescent="0.2">
      <c r="A14" s="30" t="s">
        <v>73</v>
      </c>
      <c r="B14" s="9" t="s">
        <v>81</v>
      </c>
    </row>
    <row r="15" spans="1:15" ht="25.5" x14ac:dyDescent="0.2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236</v>
      </c>
    </row>
    <row r="26" spans="1:1" x14ac:dyDescent="0.2">
      <c r="A26" s="9" t="s">
        <v>217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26"/>
  </cols>
  <sheetData>
    <row r="1" spans="1:17" x14ac:dyDescent="0.2">
      <c r="A1" s="50" t="s">
        <v>298</v>
      </c>
    </row>
    <row r="2" spans="1:17" x14ac:dyDescent="0.2">
      <c r="A2" s="112" t="s">
        <v>223</v>
      </c>
    </row>
    <row r="3" spans="1:17" x14ac:dyDescent="0.2">
      <c r="A3" s="9" t="s">
        <v>224</v>
      </c>
      <c r="B3" s="27" t="s">
        <v>241</v>
      </c>
    </row>
    <row r="4" spans="1:17" x14ac:dyDescent="0.2">
      <c r="A4" s="9" t="s">
        <v>226</v>
      </c>
      <c r="C4" s="27" t="s">
        <v>225</v>
      </c>
    </row>
    <row r="9" spans="1:17" x14ac:dyDescent="0.2">
      <c r="M9" s="123"/>
      <c r="N9" s="123"/>
      <c r="O9" s="123"/>
      <c r="P9" s="123"/>
      <c r="Q9" s="123"/>
    </row>
    <row r="10" spans="1:17" x14ac:dyDescent="0.2">
      <c r="M10" s="123"/>
      <c r="N10" s="123"/>
      <c r="O10" s="123"/>
      <c r="P10" s="123"/>
      <c r="Q10" s="123"/>
    </row>
    <row r="11" spans="1:17" x14ac:dyDescent="0.2">
      <c r="M11" s="123"/>
      <c r="N11" s="123"/>
      <c r="O11" s="123"/>
      <c r="P11" s="123"/>
      <c r="Q11" s="123"/>
    </row>
    <row r="18" spans="1:18" x14ac:dyDescent="0.2">
      <c r="R18" s="122"/>
    </row>
    <row r="19" spans="1:18" ht="36" customHeight="1" x14ac:dyDescent="0.2">
      <c r="A19" s="125" t="s">
        <v>275</v>
      </c>
      <c r="B19" s="99" t="s">
        <v>274</v>
      </c>
      <c r="C19" s="98" t="s">
        <v>222</v>
      </c>
      <c r="D19" s="98" t="s">
        <v>272</v>
      </c>
      <c r="E19" s="103"/>
      <c r="J19" s="23"/>
      <c r="R19" s="122"/>
    </row>
    <row r="20" spans="1:18" x14ac:dyDescent="0.2">
      <c r="A20" s="77">
        <v>44592</v>
      </c>
      <c r="B20" s="20">
        <v>15</v>
      </c>
      <c r="C20" s="100">
        <f>B20</f>
        <v>15</v>
      </c>
      <c r="D20" s="101">
        <v>19</v>
      </c>
      <c r="F20" s="283" t="s">
        <v>227</v>
      </c>
      <c r="G20" s="283"/>
      <c r="H20" s="283"/>
      <c r="R20" s="122"/>
    </row>
    <row r="21" spans="1:18" x14ac:dyDescent="0.2">
      <c r="A21" s="77">
        <v>44620</v>
      </c>
      <c r="B21" s="20">
        <v>10</v>
      </c>
      <c r="C21" s="100">
        <v>25</v>
      </c>
      <c r="D21" s="101">
        <v>24</v>
      </c>
      <c r="F21" s="283"/>
      <c r="G21" s="283"/>
      <c r="H21" s="283"/>
      <c r="R21" s="122"/>
    </row>
    <row r="22" spans="1:18" x14ac:dyDescent="0.2">
      <c r="A22" s="114">
        <v>44650</v>
      </c>
      <c r="B22" s="20">
        <v>10</v>
      </c>
      <c r="C22" s="100">
        <v>35</v>
      </c>
      <c r="D22" s="101">
        <v>38</v>
      </c>
      <c r="F22" s="283"/>
      <c r="G22" s="283"/>
      <c r="H22" s="283"/>
    </row>
    <row r="23" spans="1:18" x14ac:dyDescent="0.2">
      <c r="A23" s="284" t="s">
        <v>188</v>
      </c>
      <c r="B23" s="284"/>
      <c r="C23" s="284"/>
      <c r="D23" s="284"/>
      <c r="F23" s="283"/>
      <c r="G23" s="283"/>
      <c r="H23" s="283"/>
    </row>
    <row r="24" spans="1:18" x14ac:dyDescent="0.2">
      <c r="A24" s="111">
        <v>44681</v>
      </c>
      <c r="B24" s="20">
        <v>15</v>
      </c>
      <c r="C24" s="100">
        <f>B24+C22</f>
        <v>50</v>
      </c>
      <c r="D24" s="128">
        <v>45</v>
      </c>
    </row>
    <row r="25" spans="1:18" x14ac:dyDescent="0.2">
      <c r="A25" s="111">
        <v>44712</v>
      </c>
      <c r="B25" s="20">
        <v>15</v>
      </c>
      <c r="C25" s="100">
        <f>B25+C24</f>
        <v>65</v>
      </c>
      <c r="D25" s="128">
        <v>62</v>
      </c>
      <c r="F25" s="124" t="s">
        <v>273</v>
      </c>
    </row>
    <row r="26" spans="1:18" x14ac:dyDescent="0.2">
      <c r="A26" s="77">
        <v>44742</v>
      </c>
      <c r="B26" s="20">
        <v>15</v>
      </c>
      <c r="C26" s="100">
        <f>B26+C25</f>
        <v>80</v>
      </c>
      <c r="D26" s="134">
        <v>70</v>
      </c>
      <c r="F26" s="27" t="s">
        <v>241</v>
      </c>
    </row>
    <row r="27" spans="1:18" ht="15" customHeight="1" x14ac:dyDescent="0.2">
      <c r="A27" s="111">
        <v>44772</v>
      </c>
      <c r="B27" s="20">
        <v>10</v>
      </c>
      <c r="C27" s="100">
        <f>B27+C26</f>
        <v>90</v>
      </c>
      <c r="D27">
        <v>72</v>
      </c>
    </row>
    <row r="28" spans="1:18" ht="15" customHeight="1" x14ac:dyDescent="0.2">
      <c r="A28" s="77">
        <v>44803</v>
      </c>
      <c r="B28" s="20">
        <v>10</v>
      </c>
      <c r="C28" s="100">
        <f>B28+C27</f>
        <v>100</v>
      </c>
      <c r="D28" s="9"/>
      <c r="F28" s="127" t="s">
        <v>285</v>
      </c>
      <c r="G28" s="127"/>
      <c r="H28" s="127"/>
      <c r="I28" s="127"/>
      <c r="J28" s="127"/>
      <c r="K28" s="127"/>
      <c r="L28" s="127"/>
      <c r="M28" s="127"/>
    </row>
    <row r="29" spans="1:18" ht="15" customHeight="1" x14ac:dyDescent="0.2">
      <c r="D29" s="9"/>
      <c r="F29" s="127"/>
      <c r="G29" s="130" t="s">
        <v>286</v>
      </c>
      <c r="H29" s="127"/>
      <c r="I29" s="127"/>
      <c r="J29" s="127"/>
      <c r="K29" s="127"/>
      <c r="L29" s="127"/>
      <c r="M29" s="127"/>
    </row>
    <row r="30" spans="1:18" ht="15" customHeight="1" x14ac:dyDescent="0.2">
      <c r="F30" s="127"/>
      <c r="G30" s="129" t="s">
        <v>287</v>
      </c>
      <c r="H30" s="127"/>
      <c r="I30" s="127"/>
      <c r="J30" s="127"/>
      <c r="K30" s="127"/>
      <c r="L30" s="127"/>
      <c r="M30" s="127"/>
    </row>
    <row r="31" spans="1:18" x14ac:dyDescent="0.2">
      <c r="A31" s="115" t="s">
        <v>271</v>
      </c>
      <c r="B31" s="116"/>
      <c r="C31" s="116"/>
      <c r="F31" s="127"/>
      <c r="G31" s="129" t="s">
        <v>283</v>
      </c>
      <c r="H31" s="127"/>
      <c r="I31" s="127"/>
      <c r="J31" s="127"/>
      <c r="K31" s="127"/>
      <c r="L31" s="127"/>
      <c r="M31" s="127"/>
    </row>
    <row r="32" spans="1:18" x14ac:dyDescent="0.2">
      <c r="A32" s="116">
        <v>83</v>
      </c>
      <c r="B32" s="116" t="s">
        <v>242</v>
      </c>
      <c r="C32" s="116"/>
      <c r="D32" s="9"/>
      <c r="F32" s="127"/>
      <c r="G32" s="129" t="s">
        <v>284</v>
      </c>
      <c r="H32" s="127"/>
      <c r="I32" s="127"/>
      <c r="J32" s="127"/>
      <c r="K32" s="127"/>
      <c r="L32" s="127"/>
      <c r="M32" s="127"/>
    </row>
    <row r="33" spans="1:7" x14ac:dyDescent="0.2">
      <c r="A33" s="116">
        <v>10</v>
      </c>
      <c r="B33" s="116" t="s">
        <v>243</v>
      </c>
      <c r="C33" s="116"/>
      <c r="G33" s="130" t="s">
        <v>291</v>
      </c>
    </row>
    <row r="34" spans="1:7" x14ac:dyDescent="0.2">
      <c r="G34" s="130" t="s">
        <v>293</v>
      </c>
    </row>
    <row r="35" spans="1:7" x14ac:dyDescent="0.2">
      <c r="A35" s="9" t="s">
        <v>276</v>
      </c>
      <c r="G35" s="130" t="s">
        <v>294</v>
      </c>
    </row>
    <row r="36" spans="1:7" x14ac:dyDescent="0.2">
      <c r="A36" s="9" t="s">
        <v>277</v>
      </c>
      <c r="G36" s="130" t="s">
        <v>292</v>
      </c>
    </row>
    <row r="37" spans="1:7" ht="13.5" customHeight="1" x14ac:dyDescent="0.2">
      <c r="A37" s="9" t="s">
        <v>278</v>
      </c>
    </row>
    <row r="39" spans="1:7" x14ac:dyDescent="0.2">
      <c r="A39" s="9" t="s">
        <v>279</v>
      </c>
    </row>
    <row r="41" spans="1:7" x14ac:dyDescent="0.2">
      <c r="A41" s="9" t="s">
        <v>280</v>
      </c>
    </row>
    <row r="42" spans="1:7" x14ac:dyDescent="0.2">
      <c r="A42" s="9" t="s">
        <v>281</v>
      </c>
    </row>
    <row r="44" spans="1:7" x14ac:dyDescent="0.2">
      <c r="A44" s="9" t="s">
        <v>282</v>
      </c>
    </row>
    <row r="46" spans="1:7" x14ac:dyDescent="0.2">
      <c r="A46" s="131" t="s">
        <v>295</v>
      </c>
      <c r="B46" s="132"/>
      <c r="C46" s="132"/>
    </row>
    <row r="47" spans="1:7" x14ac:dyDescent="0.2">
      <c r="A47" s="132">
        <v>52</v>
      </c>
      <c r="B47" s="132" t="s">
        <v>242</v>
      </c>
      <c r="C47" s="132"/>
    </row>
    <row r="48" spans="1:7" x14ac:dyDescent="0.2">
      <c r="A48" s="132">
        <v>0</v>
      </c>
      <c r="B48" s="132" t="s">
        <v>243</v>
      </c>
      <c r="C48" s="132"/>
    </row>
    <row r="49" spans="1:3" x14ac:dyDescent="0.2">
      <c r="A49" s="132">
        <v>40</v>
      </c>
      <c r="B49" s="131" t="s">
        <v>296</v>
      </c>
      <c r="C49" s="132"/>
    </row>
    <row r="50" spans="1:3" x14ac:dyDescent="0.2">
      <c r="A50" s="133">
        <f>SUM(A47:A49)</f>
        <v>92</v>
      </c>
      <c r="B50" s="285" t="s">
        <v>297</v>
      </c>
      <c r="C50" s="286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tabColor rgb="FF66FF99"/>
    <pageSetUpPr fitToPage="1"/>
  </sheetPr>
  <dimension ref="A1:V53"/>
  <sheetViews>
    <sheetView topLeftCell="A7" zoomScale="85" zoomScaleNormal="85" workbookViewId="0">
      <selection activeCell="I32" sqref="I32"/>
    </sheetView>
  </sheetViews>
  <sheetFormatPr defaultColWidth="9.140625" defaultRowHeight="15.75" x14ac:dyDescent="0.25"/>
  <cols>
    <col min="1" max="1" width="52.85546875" style="189" bestFit="1" customWidth="1"/>
    <col min="2" max="3" width="11.5703125" style="189" customWidth="1"/>
    <col min="4" max="4" width="13" style="189" customWidth="1"/>
    <col min="5" max="5" width="11.5703125" style="189" customWidth="1"/>
    <col min="6" max="6" width="13.140625" style="189" bestFit="1" customWidth="1"/>
    <col min="7" max="10" width="11.5703125" style="189" customWidth="1"/>
    <col min="11" max="21" width="9.140625" style="189"/>
    <col min="22" max="22" width="8.85546875" style="190" customWidth="1"/>
    <col min="23" max="16384" width="9.140625" style="189"/>
  </cols>
  <sheetData>
    <row r="1" spans="1:12" ht="18.75" customHeight="1" x14ac:dyDescent="0.25">
      <c r="A1" s="188" t="s">
        <v>304</v>
      </c>
      <c r="B1" s="287" t="s">
        <v>467</v>
      </c>
      <c r="C1" s="287"/>
      <c r="D1" s="287"/>
      <c r="E1" s="287"/>
      <c r="F1" s="287"/>
      <c r="G1" s="287"/>
      <c r="H1" s="287"/>
      <c r="I1" s="287"/>
      <c r="J1" s="287"/>
      <c r="K1" s="287"/>
    </row>
    <row r="2" spans="1:12" ht="15.75" customHeight="1" x14ac:dyDescent="0.25">
      <c r="A2" s="191"/>
      <c r="B2" s="287"/>
      <c r="C2" s="287"/>
      <c r="D2" s="287"/>
      <c r="E2" s="287"/>
      <c r="F2" s="287"/>
      <c r="G2" s="287"/>
      <c r="H2" s="287"/>
      <c r="I2" s="287"/>
      <c r="J2" s="287"/>
      <c r="K2" s="287"/>
    </row>
    <row r="3" spans="1:12" x14ac:dyDescent="0.25">
      <c r="A3" s="189" t="s">
        <v>224</v>
      </c>
      <c r="B3" s="192" t="s">
        <v>241</v>
      </c>
    </row>
    <row r="4" spans="1:12" x14ac:dyDescent="0.25">
      <c r="A4" s="189" t="s">
        <v>357</v>
      </c>
      <c r="B4" s="288" t="s">
        <v>225</v>
      </c>
      <c r="C4" s="288"/>
      <c r="D4" s="288"/>
      <c r="E4" s="288"/>
      <c r="F4" s="288"/>
      <c r="G4" s="288"/>
    </row>
    <row r="5" spans="1:12" x14ac:dyDescent="0.25">
      <c r="A5" s="189" t="s">
        <v>343</v>
      </c>
      <c r="B5" s="193" t="s">
        <v>342</v>
      </c>
      <c r="C5" s="193"/>
      <c r="D5" s="193"/>
      <c r="E5" s="193"/>
      <c r="F5" s="193"/>
      <c r="G5" s="193"/>
    </row>
    <row r="6" spans="1:12" x14ac:dyDescent="0.25">
      <c r="B6" s="193"/>
      <c r="C6" s="193"/>
      <c r="D6" s="193"/>
      <c r="E6" s="193"/>
      <c r="F6" s="193"/>
      <c r="G6" s="193"/>
    </row>
    <row r="7" spans="1:12" x14ac:dyDescent="0.25">
      <c r="A7" s="188" t="s">
        <v>462</v>
      </c>
      <c r="B7" s="187" t="s">
        <v>463</v>
      </c>
      <c r="C7" s="193"/>
      <c r="D7" s="193"/>
      <c r="E7" s="193"/>
      <c r="F7" s="193"/>
      <c r="G7" s="193"/>
    </row>
    <row r="8" spans="1:12" x14ac:dyDescent="0.25">
      <c r="A8" s="189" t="s">
        <v>368</v>
      </c>
      <c r="C8" s="193"/>
      <c r="E8" s="193"/>
      <c r="F8" s="193"/>
      <c r="G8" s="193"/>
    </row>
    <row r="9" spans="1:12" x14ac:dyDescent="0.25">
      <c r="A9" s="189" t="s">
        <v>464</v>
      </c>
      <c r="B9" s="187"/>
      <c r="C9" s="193"/>
      <c r="E9" s="193"/>
      <c r="F9" s="193"/>
      <c r="G9" s="193"/>
    </row>
    <row r="10" spans="1:12" x14ac:dyDescent="0.25">
      <c r="B10" s="193"/>
      <c r="C10" s="193"/>
      <c r="D10" s="193"/>
      <c r="E10" s="193"/>
      <c r="F10" s="193"/>
      <c r="G10" s="193"/>
    </row>
    <row r="11" spans="1:12" x14ac:dyDescent="0.25">
      <c r="A11" s="194" t="s">
        <v>328</v>
      </c>
      <c r="B11" s="195" t="s">
        <v>16</v>
      </c>
      <c r="C11" s="195">
        <v>1</v>
      </c>
      <c r="D11" s="195">
        <v>2</v>
      </c>
      <c r="E11" s="195">
        <v>3</v>
      </c>
      <c r="F11" s="195">
        <v>4</v>
      </c>
      <c r="G11" s="195">
        <v>5</v>
      </c>
      <c r="H11" s="195">
        <v>6</v>
      </c>
      <c r="I11" s="195">
        <v>7</v>
      </c>
      <c r="J11" s="195">
        <v>8</v>
      </c>
      <c r="K11" s="196" t="s">
        <v>329</v>
      </c>
    </row>
    <row r="12" spans="1:12" x14ac:dyDescent="0.25">
      <c r="A12" s="197" t="s">
        <v>541</v>
      </c>
      <c r="B12" s="198">
        <v>20</v>
      </c>
      <c r="C12" s="198">
        <v>24</v>
      </c>
      <c r="D12" s="198">
        <v>26</v>
      </c>
      <c r="E12" s="198">
        <v>17</v>
      </c>
      <c r="F12" s="198">
        <v>7</v>
      </c>
      <c r="G12" s="198">
        <v>6</v>
      </c>
      <c r="H12" s="198">
        <v>9</v>
      </c>
      <c r="I12" s="198">
        <v>8</v>
      </c>
      <c r="J12" s="198">
        <v>8</v>
      </c>
      <c r="K12" s="198">
        <f>SUM(B12:J12)</f>
        <v>125</v>
      </c>
    </row>
    <row r="13" spans="1:12" x14ac:dyDescent="0.25">
      <c r="A13" s="199" t="s">
        <v>344</v>
      </c>
      <c r="B13" s="200">
        <v>0</v>
      </c>
      <c r="C13" s="200">
        <v>13</v>
      </c>
      <c r="D13" s="200">
        <v>22</v>
      </c>
      <c r="E13" s="200">
        <v>12</v>
      </c>
      <c r="F13" s="200">
        <v>7</v>
      </c>
      <c r="G13" s="200">
        <v>5</v>
      </c>
      <c r="H13" s="200">
        <v>3</v>
      </c>
      <c r="I13" s="200">
        <v>7</v>
      </c>
      <c r="J13" s="200">
        <v>7</v>
      </c>
      <c r="K13" s="201">
        <f>SUM(B13:J13)-6</f>
        <v>70</v>
      </c>
      <c r="L13" s="188" t="s">
        <v>352</v>
      </c>
    </row>
    <row r="14" spans="1:12" x14ac:dyDescent="0.25">
      <c r="A14" s="202" t="s">
        <v>345</v>
      </c>
      <c r="B14" s="203">
        <v>14</v>
      </c>
      <c r="C14" s="203">
        <v>1</v>
      </c>
      <c r="D14" s="203">
        <v>0</v>
      </c>
      <c r="E14" s="203">
        <v>3</v>
      </c>
      <c r="F14" s="203">
        <v>0</v>
      </c>
      <c r="G14" s="203">
        <v>0</v>
      </c>
      <c r="H14" s="203">
        <v>1</v>
      </c>
      <c r="I14" s="203">
        <v>1</v>
      </c>
      <c r="J14" s="203">
        <v>0</v>
      </c>
      <c r="K14" s="204">
        <f>SUM(B14:J14)</f>
        <v>20</v>
      </c>
      <c r="L14" s="295"/>
    </row>
    <row r="15" spans="1:12" x14ac:dyDescent="0.25">
      <c r="A15" s="205" t="s">
        <v>346</v>
      </c>
      <c r="B15" s="206">
        <v>4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7">
        <f>SUM(B15:J15)</f>
        <v>4</v>
      </c>
      <c r="L15" s="295"/>
    </row>
    <row r="16" spans="1:12" ht="16.5" thickBot="1" x14ac:dyDescent="0.3">
      <c r="A16" s="273" t="s">
        <v>542</v>
      </c>
      <c r="B16" s="274">
        <v>12</v>
      </c>
      <c r="C16" s="274">
        <v>1</v>
      </c>
      <c r="D16" s="274">
        <v>1</v>
      </c>
      <c r="E16" s="274">
        <v>3</v>
      </c>
      <c r="F16" s="274">
        <v>0</v>
      </c>
      <c r="G16" s="274">
        <v>0</v>
      </c>
      <c r="H16" s="274">
        <v>1</v>
      </c>
      <c r="I16" s="274">
        <v>1</v>
      </c>
      <c r="J16" s="274">
        <v>0</v>
      </c>
      <c r="K16" s="275">
        <f>SUM(B16:I16)</f>
        <v>19</v>
      </c>
    </row>
    <row r="17" spans="1:13" ht="16.5" thickBot="1" x14ac:dyDescent="0.3">
      <c r="A17" s="208" t="s">
        <v>543</v>
      </c>
      <c r="B17" s="209">
        <f>SUM(B13,B16)</f>
        <v>12</v>
      </c>
      <c r="C17" s="209">
        <f t="shared" ref="C17:J17" si="0">SUM(C13,C16)</f>
        <v>14</v>
      </c>
      <c r="D17" s="209">
        <f t="shared" si="0"/>
        <v>23</v>
      </c>
      <c r="E17" s="209">
        <f t="shared" si="0"/>
        <v>15</v>
      </c>
      <c r="F17" s="209">
        <f t="shared" si="0"/>
        <v>7</v>
      </c>
      <c r="G17" s="209">
        <f t="shared" si="0"/>
        <v>5</v>
      </c>
      <c r="H17" s="209">
        <f t="shared" si="0"/>
        <v>4</v>
      </c>
      <c r="I17" s="209">
        <f t="shared" si="0"/>
        <v>8</v>
      </c>
      <c r="J17" s="209">
        <f t="shared" si="0"/>
        <v>7</v>
      </c>
      <c r="K17" s="210">
        <f>SUM(B17:J17)-6</f>
        <v>89</v>
      </c>
    </row>
    <row r="18" spans="1:13" x14ac:dyDescent="0.25">
      <c r="A18" s="211" t="s">
        <v>347</v>
      </c>
      <c r="B18" s="212">
        <v>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3">
        <v>0</v>
      </c>
      <c r="L18" s="289" t="s">
        <v>358</v>
      </c>
      <c r="M18" s="289"/>
    </row>
    <row r="19" spans="1:13" x14ac:dyDescent="0.25">
      <c r="A19" s="211" t="s">
        <v>348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3">
        <v>0</v>
      </c>
      <c r="L19" s="289"/>
      <c r="M19" s="289"/>
    </row>
    <row r="20" spans="1:13" x14ac:dyDescent="0.25">
      <c r="A20" s="211" t="s">
        <v>349</v>
      </c>
      <c r="B20" s="212">
        <v>0</v>
      </c>
      <c r="C20" s="212">
        <v>0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3">
        <v>0</v>
      </c>
      <c r="L20" s="289"/>
      <c r="M20" s="289"/>
    </row>
    <row r="21" spans="1:13" ht="16.5" thickBot="1" x14ac:dyDescent="0.3">
      <c r="A21" s="214" t="s">
        <v>350</v>
      </c>
      <c r="B21" s="215">
        <v>0</v>
      </c>
      <c r="C21" s="215">
        <v>0</v>
      </c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89"/>
      <c r="M21" s="289"/>
    </row>
    <row r="22" spans="1:13" ht="16.5" thickBot="1" x14ac:dyDescent="0.3">
      <c r="A22" s="216" t="s">
        <v>351</v>
      </c>
      <c r="B22" s="217">
        <f t="shared" ref="B22:J22" si="1">B12-B17</f>
        <v>8</v>
      </c>
      <c r="C22" s="217">
        <f t="shared" si="1"/>
        <v>10</v>
      </c>
      <c r="D22" s="217">
        <f t="shared" si="1"/>
        <v>3</v>
      </c>
      <c r="E22" s="217">
        <f t="shared" si="1"/>
        <v>2</v>
      </c>
      <c r="F22" s="217">
        <f t="shared" si="1"/>
        <v>0</v>
      </c>
      <c r="G22" s="217">
        <f t="shared" si="1"/>
        <v>1</v>
      </c>
      <c r="H22" s="217">
        <f t="shared" si="1"/>
        <v>5</v>
      </c>
      <c r="I22" s="217">
        <f t="shared" si="1"/>
        <v>0</v>
      </c>
      <c r="J22" s="217">
        <f t="shared" si="1"/>
        <v>1</v>
      </c>
      <c r="K22" s="218">
        <f>K12-K17</f>
        <v>36</v>
      </c>
      <c r="L22" s="188"/>
    </row>
    <row r="23" spans="1:13" x14ac:dyDescent="0.25">
      <c r="A23" s="219"/>
      <c r="B23" s="219"/>
      <c r="C23" s="219"/>
      <c r="D23" s="219"/>
      <c r="E23" s="220"/>
      <c r="F23" s="219"/>
      <c r="G23" s="220"/>
      <c r="H23" s="219"/>
      <c r="I23" s="219"/>
      <c r="J23" s="219"/>
      <c r="K23" s="219"/>
    </row>
    <row r="24" spans="1:13" x14ac:dyDescent="0.25">
      <c r="B24" s="193"/>
      <c r="C24" s="193"/>
      <c r="D24" s="193"/>
      <c r="E24" s="193"/>
      <c r="F24" s="193"/>
      <c r="G24" s="193"/>
    </row>
    <row r="25" spans="1:13" x14ac:dyDescent="0.25">
      <c r="A25" s="221"/>
      <c r="B25" s="221"/>
      <c r="C25" s="221"/>
      <c r="D25" s="221"/>
    </row>
    <row r="26" spans="1:13" ht="45" x14ac:dyDescent="0.25">
      <c r="A26" s="222" t="s">
        <v>339</v>
      </c>
      <c r="B26" s="223" t="s">
        <v>340</v>
      </c>
      <c r="C26" s="229" t="s">
        <v>538</v>
      </c>
      <c r="D26" s="268" t="s">
        <v>539</v>
      </c>
      <c r="E26" s="229" t="s">
        <v>540</v>
      </c>
      <c r="F26" s="223" t="s">
        <v>359</v>
      </c>
    </row>
    <row r="27" spans="1:13" ht="15.6" customHeight="1" x14ac:dyDescent="0.25">
      <c r="A27" s="224">
        <v>45291</v>
      </c>
      <c r="B27" s="247">
        <v>10</v>
      </c>
      <c r="C27" s="225">
        <v>13</v>
      </c>
      <c r="D27" s="269">
        <v>2</v>
      </c>
      <c r="E27" s="223">
        <f>SUM(C27:D27)</f>
        <v>15</v>
      </c>
      <c r="F27" s="226" t="s">
        <v>341</v>
      </c>
    </row>
    <row r="28" spans="1:13" ht="12.75" customHeight="1" x14ac:dyDescent="0.25">
      <c r="A28" s="224">
        <v>44957</v>
      </c>
      <c r="B28" s="247">
        <v>10</v>
      </c>
      <c r="C28" s="238">
        <v>5</v>
      </c>
      <c r="D28" s="269">
        <v>0</v>
      </c>
      <c r="E28" s="223">
        <f t="shared" ref="E28:E30" si="2">SUM(C28:D28)</f>
        <v>5</v>
      </c>
      <c r="F28" s="253" t="s">
        <v>465</v>
      </c>
      <c r="G28" s="249"/>
      <c r="H28" s="249"/>
      <c r="I28" s="249"/>
    </row>
    <row r="29" spans="1:13" x14ac:dyDescent="0.25">
      <c r="A29" s="224">
        <v>44985</v>
      </c>
      <c r="B29" s="247">
        <v>10</v>
      </c>
      <c r="C29" s="252">
        <v>5</v>
      </c>
      <c r="D29" s="270">
        <v>3</v>
      </c>
      <c r="E29" s="223">
        <f t="shared" si="2"/>
        <v>8</v>
      </c>
      <c r="F29" s="294" t="s">
        <v>466</v>
      </c>
      <c r="G29" s="249"/>
      <c r="H29" s="249"/>
      <c r="I29" s="249"/>
    </row>
    <row r="30" spans="1:13" x14ac:dyDescent="0.25">
      <c r="A30" s="227">
        <v>45015</v>
      </c>
      <c r="B30" s="247">
        <v>10</v>
      </c>
      <c r="C30" s="252">
        <v>3</v>
      </c>
      <c r="D30" s="270">
        <v>0</v>
      </c>
      <c r="E30" s="223">
        <f t="shared" si="2"/>
        <v>3</v>
      </c>
      <c r="F30" s="294"/>
      <c r="G30" s="249"/>
      <c r="H30" s="249"/>
      <c r="I30" s="249"/>
    </row>
    <row r="31" spans="1:13" x14ac:dyDescent="0.25">
      <c r="A31" s="292" t="s">
        <v>188</v>
      </c>
      <c r="B31" s="292"/>
      <c r="C31" s="228"/>
      <c r="D31" s="271"/>
      <c r="E31" s="249"/>
      <c r="F31" s="249"/>
      <c r="G31" s="249"/>
      <c r="H31" s="249"/>
      <c r="I31" s="249"/>
    </row>
    <row r="32" spans="1:13" ht="15.75" customHeight="1" x14ac:dyDescent="0.25">
      <c r="A32" s="227">
        <v>45046</v>
      </c>
      <c r="B32" s="250">
        <v>10</v>
      </c>
      <c r="C32" s="221">
        <v>3</v>
      </c>
      <c r="D32" s="269">
        <v>0</v>
      </c>
      <c r="E32" s="272">
        <f>SUM(C32:D32)</f>
        <v>3</v>
      </c>
      <c r="F32" s="249"/>
      <c r="G32" s="249"/>
      <c r="H32" s="249"/>
      <c r="I32" s="249"/>
    </row>
    <row r="33" spans="1:9" x14ac:dyDescent="0.25">
      <c r="A33" s="227">
        <v>45077</v>
      </c>
      <c r="B33" s="250">
        <v>10</v>
      </c>
      <c r="C33" s="221"/>
      <c r="D33" s="269"/>
      <c r="E33" s="272"/>
      <c r="F33" s="249"/>
      <c r="G33" s="249"/>
      <c r="H33" s="249"/>
      <c r="I33" s="249"/>
    </row>
    <row r="34" spans="1:9" x14ac:dyDescent="0.25">
      <c r="A34" s="224">
        <v>45107</v>
      </c>
      <c r="B34" s="250">
        <v>10</v>
      </c>
      <c r="C34" s="221"/>
      <c r="D34" s="269"/>
      <c r="E34" s="272"/>
      <c r="F34" s="249"/>
      <c r="G34" s="249"/>
      <c r="H34" s="249"/>
      <c r="I34" s="249"/>
    </row>
    <row r="35" spans="1:9" x14ac:dyDescent="0.25">
      <c r="A35" s="227">
        <v>45137</v>
      </c>
      <c r="B35" s="250">
        <v>10</v>
      </c>
      <c r="C35" s="221"/>
      <c r="D35" s="269"/>
      <c r="E35" s="229"/>
      <c r="F35" s="248"/>
      <c r="G35" s="248"/>
      <c r="H35" s="248"/>
      <c r="I35" s="248"/>
    </row>
    <row r="36" spans="1:9" x14ac:dyDescent="0.25">
      <c r="A36" s="224">
        <v>45168</v>
      </c>
      <c r="B36" s="251">
        <v>5</v>
      </c>
      <c r="C36" s="221"/>
      <c r="D36" s="269"/>
      <c r="E36" s="229"/>
      <c r="F36" s="248"/>
      <c r="G36" s="248"/>
      <c r="H36" s="248"/>
      <c r="I36" s="248"/>
    </row>
    <row r="37" spans="1:9" ht="15.75" customHeight="1" x14ac:dyDescent="0.25">
      <c r="B37" s="230">
        <f>B27+B28+B29+B30+B32+B33+B34+B35</f>
        <v>80</v>
      </c>
      <c r="D37" s="221"/>
    </row>
    <row r="39" spans="1:9" x14ac:dyDescent="0.25">
      <c r="A39" s="222" t="s">
        <v>469</v>
      </c>
      <c r="B39" s="290" t="s">
        <v>353</v>
      </c>
      <c r="C39" s="291">
        <v>80</v>
      </c>
      <c r="D39" s="293" t="s">
        <v>470</v>
      </c>
      <c r="E39" s="293"/>
      <c r="F39" s="293"/>
      <c r="G39" s="293"/>
      <c r="H39" s="293"/>
    </row>
    <row r="40" spans="1:9" x14ac:dyDescent="0.25">
      <c r="A40" s="222" t="s">
        <v>468</v>
      </c>
      <c r="B40" s="290"/>
      <c r="C40" s="291"/>
      <c r="D40" s="293"/>
      <c r="E40" s="293"/>
      <c r="F40" s="293"/>
      <c r="G40" s="293"/>
      <c r="H40" s="293"/>
    </row>
    <row r="41" spans="1:9" x14ac:dyDescent="0.25">
      <c r="D41" s="189" t="s">
        <v>471</v>
      </c>
    </row>
    <row r="42" spans="1:9" x14ac:dyDescent="0.25">
      <c r="A42" s="222" t="s">
        <v>354</v>
      </c>
      <c r="B42" s="189" t="s">
        <v>355</v>
      </c>
    </row>
    <row r="43" spans="1:9" x14ac:dyDescent="0.25">
      <c r="B43" s="189" t="s">
        <v>356</v>
      </c>
    </row>
    <row r="44" spans="1:9" x14ac:dyDescent="0.25">
      <c r="B44" s="189" t="s">
        <v>367</v>
      </c>
    </row>
    <row r="45" spans="1:9" x14ac:dyDescent="0.25">
      <c r="B45" s="189" t="s">
        <v>360</v>
      </c>
    </row>
    <row r="46" spans="1:9" x14ac:dyDescent="0.25">
      <c r="B46" s="189" t="s">
        <v>361</v>
      </c>
    </row>
    <row r="47" spans="1:9" x14ac:dyDescent="0.25">
      <c r="B47" s="189" t="s">
        <v>362</v>
      </c>
    </row>
    <row r="48" spans="1:9" x14ac:dyDescent="0.25">
      <c r="B48" s="189" t="s">
        <v>366</v>
      </c>
    </row>
    <row r="49" spans="2:3" x14ac:dyDescent="0.25">
      <c r="B49" s="189" t="s">
        <v>363</v>
      </c>
    </row>
    <row r="50" spans="2:3" x14ac:dyDescent="0.25">
      <c r="B50" s="189" t="s">
        <v>364</v>
      </c>
    </row>
    <row r="51" spans="2:3" x14ac:dyDescent="0.25">
      <c r="B51" s="189" t="s">
        <v>365</v>
      </c>
    </row>
    <row r="52" spans="2:3" x14ac:dyDescent="0.25">
      <c r="C52" s="189" t="s">
        <v>411</v>
      </c>
    </row>
    <row r="53" spans="2:3" x14ac:dyDescent="0.25">
      <c r="B53" s="189" t="s">
        <v>537</v>
      </c>
    </row>
  </sheetData>
  <mergeCells count="9">
    <mergeCell ref="B1:K2"/>
    <mergeCell ref="B4:G4"/>
    <mergeCell ref="L18:M21"/>
    <mergeCell ref="B39:B40"/>
    <mergeCell ref="C39:C40"/>
    <mergeCell ref="A31:B31"/>
    <mergeCell ref="D39:H40"/>
    <mergeCell ref="F29:F30"/>
    <mergeCell ref="L14:L15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ED22-2E20-49A1-A4BD-25F5A3BE045A}">
  <sheetPr>
    <tabColor theme="8" tint="0.79998168889431442"/>
  </sheetPr>
  <dimension ref="A1:B10"/>
  <sheetViews>
    <sheetView workbookViewId="0">
      <selection activeCell="K35" sqref="K35"/>
    </sheetView>
  </sheetViews>
  <sheetFormatPr defaultRowHeight="12.75" x14ac:dyDescent="0.2"/>
  <sheetData>
    <row r="1" spans="1:2" x14ac:dyDescent="0.2">
      <c r="A1" s="9" t="s">
        <v>450</v>
      </c>
    </row>
    <row r="2" spans="1:2" x14ac:dyDescent="0.2">
      <c r="A2" s="9" t="s">
        <v>457</v>
      </c>
    </row>
    <row r="3" spans="1:2" x14ac:dyDescent="0.2">
      <c r="B3" s="27" t="s">
        <v>456</v>
      </c>
    </row>
    <row r="4" spans="1:2" x14ac:dyDescent="0.2">
      <c r="B4" s="27"/>
    </row>
    <row r="5" spans="1:2" x14ac:dyDescent="0.2">
      <c r="A5" s="9" t="s">
        <v>451</v>
      </c>
    </row>
    <row r="6" spans="1:2" x14ac:dyDescent="0.2">
      <c r="A6" s="9" t="s">
        <v>452</v>
      </c>
    </row>
    <row r="7" spans="1:2" x14ac:dyDescent="0.2">
      <c r="B7" s="27" t="s">
        <v>453</v>
      </c>
    </row>
    <row r="9" spans="1:2" ht="15" x14ac:dyDescent="0.25">
      <c r="A9" s="241" t="s">
        <v>454</v>
      </c>
    </row>
    <row r="10" spans="1:2" ht="15" x14ac:dyDescent="0.25">
      <c r="A10" s="241" t="s">
        <v>455</v>
      </c>
    </row>
  </sheetData>
  <hyperlinks>
    <hyperlink ref="B7" r:id="rId1" xr:uid="{E753C6D8-0955-40CE-9AF4-67F64689E587}"/>
    <hyperlink ref="B3" r:id="rId2" xr:uid="{BBB6DCC3-DFE8-4528-B91B-16B1B3A5BB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tabColor rgb="FF66FF99"/>
    <outlinePr summaryBelow="0" summaryRight="0"/>
  </sheetPr>
  <dimension ref="A1:P119"/>
  <sheetViews>
    <sheetView topLeftCell="A31" zoomScale="85" zoomScaleNormal="85" workbookViewId="0">
      <selection activeCell="P166" sqref="P166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8" max="9" width="0" hidden="1" customWidth="1"/>
    <col min="10" max="10" width="28.85546875" style="147" customWidth="1"/>
    <col min="11" max="11" width="7.42578125" style="20" customWidth="1"/>
  </cols>
  <sheetData>
    <row r="1" spans="1:10" ht="19.5" customHeight="1" x14ac:dyDescent="0.25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">
      <c r="F2" s="25"/>
    </row>
    <row r="3" spans="1:10" ht="16.5" customHeight="1" x14ac:dyDescent="0.2">
      <c r="A3" s="180" t="s">
        <v>83</v>
      </c>
      <c r="B3" s="181"/>
      <c r="C3" s="182"/>
      <c r="E3" s="32" t="s">
        <v>174</v>
      </c>
      <c r="F3" s="34"/>
      <c r="G3" s="33"/>
    </row>
    <row r="4" spans="1:10" ht="16.5" customHeight="1" x14ac:dyDescent="0.2">
      <c r="A4" s="297">
        <v>3</v>
      </c>
      <c r="B4" s="297"/>
      <c r="C4" s="297"/>
      <c r="E4" s="298">
        <f>COUNTA(G6:G26)</f>
        <v>21</v>
      </c>
      <c r="F4" s="298"/>
      <c r="G4" s="298"/>
    </row>
    <row r="5" spans="1:10" ht="16.5" customHeight="1" x14ac:dyDescent="0.2">
      <c r="A5" s="183" t="s">
        <v>108</v>
      </c>
      <c r="B5" s="183" t="s">
        <v>110</v>
      </c>
      <c r="C5" s="180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">
      <c r="A6" s="184">
        <v>45168</v>
      </c>
      <c r="B6" s="185">
        <v>1</v>
      </c>
      <c r="C6" s="186" t="s">
        <v>305</v>
      </c>
      <c r="E6" s="73">
        <v>45174</v>
      </c>
      <c r="F6" s="19">
        <v>1</v>
      </c>
      <c r="G6" s="9" t="s">
        <v>338</v>
      </c>
      <c r="H6" s="25"/>
      <c r="I6" s="25"/>
    </row>
    <row r="7" spans="1:10" ht="16.5" customHeight="1" x14ac:dyDescent="0.2">
      <c r="A7" s="184">
        <v>45168</v>
      </c>
      <c r="B7" s="185">
        <v>6</v>
      </c>
      <c r="C7" s="186" t="s">
        <v>306</v>
      </c>
      <c r="E7" s="73">
        <v>45196</v>
      </c>
      <c r="F7" s="19">
        <v>2</v>
      </c>
      <c r="G7" s="9" t="s">
        <v>327</v>
      </c>
      <c r="H7" s="40"/>
      <c r="I7" s="25"/>
    </row>
    <row r="8" spans="1:10" ht="16.5" customHeight="1" x14ac:dyDescent="0.2">
      <c r="A8" s="184">
        <v>45168</v>
      </c>
      <c r="B8" s="185">
        <v>3</v>
      </c>
      <c r="C8" s="186" t="s">
        <v>307</v>
      </c>
      <c r="E8" s="73">
        <v>45196</v>
      </c>
      <c r="F8" s="19">
        <v>1</v>
      </c>
      <c r="G8" s="9" t="s">
        <v>327</v>
      </c>
      <c r="H8" s="40"/>
      <c r="I8" s="25"/>
      <c r="J8" s="9"/>
    </row>
    <row r="9" spans="1:10" ht="16.5" customHeight="1" x14ac:dyDescent="0.2">
      <c r="E9" s="73">
        <v>45202</v>
      </c>
      <c r="F9" s="19" t="s">
        <v>16</v>
      </c>
      <c r="G9" s="9" t="s">
        <v>320</v>
      </c>
      <c r="H9" s="73"/>
      <c r="I9" s="25"/>
      <c r="J9"/>
    </row>
    <row r="10" spans="1:10" ht="16.5" customHeight="1" x14ac:dyDescent="0.2">
      <c r="A10" s="299" t="s">
        <v>175</v>
      </c>
      <c r="B10" s="299"/>
      <c r="C10" s="299"/>
      <c r="E10" s="73">
        <v>45229</v>
      </c>
      <c r="F10" s="19">
        <v>1</v>
      </c>
      <c r="G10" s="9" t="s">
        <v>320</v>
      </c>
      <c r="H10" s="40"/>
      <c r="I10" s="25"/>
    </row>
    <row r="11" spans="1:10" ht="16.5" customHeight="1" x14ac:dyDescent="0.2">
      <c r="A11" s="169">
        <f>COUNTA(C13:C86)</f>
        <v>60</v>
      </c>
      <c r="B11" s="169"/>
      <c r="C11" s="169"/>
      <c r="E11" s="73">
        <v>45244</v>
      </c>
      <c r="F11" s="19" t="s">
        <v>16</v>
      </c>
      <c r="G11" s="9" t="s">
        <v>338</v>
      </c>
      <c r="H11" s="40"/>
      <c r="I11" s="25"/>
    </row>
    <row r="12" spans="1:10" ht="16.5" customHeight="1" x14ac:dyDescent="0.2">
      <c r="A12" s="43" t="s">
        <v>108</v>
      </c>
      <c r="B12" s="43" t="s">
        <v>110</v>
      </c>
      <c r="C12" s="44" t="s">
        <v>109</v>
      </c>
      <c r="E12" s="73">
        <v>45244</v>
      </c>
      <c r="F12" s="178">
        <v>6</v>
      </c>
      <c r="G12" s="9" t="s">
        <v>338</v>
      </c>
      <c r="H12" s="40"/>
    </row>
    <row r="13" spans="1:10" ht="16.5" customHeight="1" x14ac:dyDescent="0.2">
      <c r="A13" s="73">
        <v>45183</v>
      </c>
      <c r="B13" s="151">
        <v>5</v>
      </c>
      <c r="C13" s="152" t="s">
        <v>308</v>
      </c>
      <c r="E13" s="172">
        <v>45272</v>
      </c>
      <c r="F13" s="179">
        <v>4</v>
      </c>
      <c r="G13" s="9" t="s">
        <v>337</v>
      </c>
      <c r="H13" s="40"/>
    </row>
    <row r="14" spans="1:10" ht="16.5" customHeight="1" x14ac:dyDescent="0.2">
      <c r="A14" s="73">
        <v>45188</v>
      </c>
      <c r="B14" s="151">
        <v>7</v>
      </c>
      <c r="C14" s="152" t="s">
        <v>311</v>
      </c>
      <c r="E14" s="172">
        <v>45272</v>
      </c>
      <c r="F14" s="173">
        <v>5</v>
      </c>
      <c r="G14" s="9" t="s">
        <v>337</v>
      </c>
      <c r="H14" s="40"/>
    </row>
    <row r="15" spans="1:10" ht="16.5" customHeight="1" x14ac:dyDescent="0.2">
      <c r="A15" s="73">
        <v>45198</v>
      </c>
      <c r="B15" s="151">
        <v>3</v>
      </c>
      <c r="C15" s="152" t="s">
        <v>314</v>
      </c>
      <c r="E15" s="172">
        <v>45327</v>
      </c>
      <c r="F15" s="173">
        <v>6</v>
      </c>
      <c r="G15" s="9" t="s">
        <v>413</v>
      </c>
      <c r="H15" s="25"/>
    </row>
    <row r="16" spans="1:10" ht="16.5" customHeight="1" x14ac:dyDescent="0.2">
      <c r="A16" s="73">
        <v>45198</v>
      </c>
      <c r="B16" s="151">
        <v>1</v>
      </c>
      <c r="C16" s="152" t="s">
        <v>314</v>
      </c>
      <c r="E16" s="73">
        <v>45334</v>
      </c>
      <c r="F16" s="173">
        <v>1</v>
      </c>
      <c r="G16" s="120" t="s">
        <v>417</v>
      </c>
    </row>
    <row r="17" spans="1:14" s="25" customFormat="1" ht="16.5" customHeight="1" x14ac:dyDescent="0.2">
      <c r="A17" s="73">
        <v>45201</v>
      </c>
      <c r="B17" s="19">
        <v>2</v>
      </c>
      <c r="C17" s="152" t="s">
        <v>313</v>
      </c>
      <c r="D17" s="40"/>
      <c r="E17" s="73">
        <v>45348</v>
      </c>
      <c r="F17" s="173">
        <v>4</v>
      </c>
      <c r="G17" s="120" t="s">
        <v>458</v>
      </c>
      <c r="J17" s="147"/>
      <c r="K17" s="20"/>
    </row>
    <row r="18" spans="1:14" s="25" customFormat="1" ht="16.5" customHeight="1" x14ac:dyDescent="0.2">
      <c r="A18" s="73">
        <v>45205</v>
      </c>
      <c r="B18" s="19">
        <v>6</v>
      </c>
      <c r="C18" s="152" t="s">
        <v>315</v>
      </c>
      <c r="D18" s="40"/>
      <c r="E18" s="73">
        <v>45362</v>
      </c>
      <c r="F18" s="173">
        <v>5</v>
      </c>
      <c r="G18" s="152" t="s">
        <v>459</v>
      </c>
      <c r="J18" s="147"/>
      <c r="K18" s="20"/>
    </row>
    <row r="19" spans="1:14" s="25" customFormat="1" ht="16.5" customHeight="1" x14ac:dyDescent="0.2">
      <c r="A19" s="73">
        <v>45205</v>
      </c>
      <c r="B19" s="19">
        <v>7</v>
      </c>
      <c r="C19" s="152" t="s">
        <v>316</v>
      </c>
      <c r="D19" s="40"/>
      <c r="E19" s="73">
        <v>45362</v>
      </c>
      <c r="F19" s="173">
        <v>3</v>
      </c>
      <c r="G19" s="152" t="s">
        <v>459</v>
      </c>
      <c r="J19" s="147"/>
      <c r="K19" s="20"/>
    </row>
    <row r="20" spans="1:14" s="25" customFormat="1" ht="16.5" customHeight="1" x14ac:dyDescent="0.2">
      <c r="A20" s="73">
        <v>45205</v>
      </c>
      <c r="B20" s="19">
        <v>4</v>
      </c>
      <c r="C20" s="152" t="s">
        <v>316</v>
      </c>
      <c r="E20" s="73">
        <v>45362</v>
      </c>
      <c r="F20" s="173">
        <v>3</v>
      </c>
      <c r="G20" s="152" t="s">
        <v>459</v>
      </c>
      <c r="J20" s="147"/>
      <c r="K20" s="20"/>
    </row>
    <row r="21" spans="1:14" ht="16.5" customHeight="1" x14ac:dyDescent="0.2">
      <c r="A21" s="73">
        <v>45205</v>
      </c>
      <c r="B21" s="19">
        <v>2</v>
      </c>
      <c r="C21" s="152" t="s">
        <v>316</v>
      </c>
      <c r="E21" s="73">
        <v>45362</v>
      </c>
      <c r="F21" s="173">
        <v>2</v>
      </c>
      <c r="G21" s="152" t="s">
        <v>459</v>
      </c>
      <c r="L21" s="25"/>
      <c r="M21" s="25"/>
      <c r="N21" s="25"/>
    </row>
    <row r="22" spans="1:14" ht="16.5" customHeight="1" x14ac:dyDescent="0.2">
      <c r="A22" s="73">
        <v>45205</v>
      </c>
      <c r="B22" s="19">
        <v>4</v>
      </c>
      <c r="C22" s="152" t="s">
        <v>26</v>
      </c>
      <c r="E22" s="73">
        <v>45362</v>
      </c>
      <c r="F22" s="173">
        <v>1</v>
      </c>
      <c r="G22" s="152" t="s">
        <v>459</v>
      </c>
      <c r="L22" s="50"/>
      <c r="M22" s="25"/>
      <c r="N22" s="25"/>
    </row>
    <row r="23" spans="1:14" ht="16.5" customHeight="1" x14ac:dyDescent="0.2">
      <c r="A23" s="73">
        <v>45210</v>
      </c>
      <c r="B23" s="19">
        <v>6</v>
      </c>
      <c r="C23" s="152" t="s">
        <v>321</v>
      </c>
      <c r="E23" s="73">
        <v>45362</v>
      </c>
      <c r="F23" s="173" t="s">
        <v>16</v>
      </c>
      <c r="G23" s="152" t="s">
        <v>459</v>
      </c>
      <c r="L23" s="50"/>
      <c r="M23" s="25"/>
      <c r="N23" s="25"/>
    </row>
    <row r="24" spans="1:14" ht="16.5" customHeight="1" x14ac:dyDescent="0.2">
      <c r="A24" s="73">
        <v>45247</v>
      </c>
      <c r="B24" s="19">
        <v>2</v>
      </c>
      <c r="C24" s="152" t="s">
        <v>314</v>
      </c>
      <c r="E24" s="73">
        <v>45369</v>
      </c>
      <c r="F24" s="173">
        <v>7</v>
      </c>
      <c r="G24" s="152" t="s">
        <v>459</v>
      </c>
      <c r="L24" s="50"/>
      <c r="M24" s="25"/>
      <c r="N24" s="25"/>
    </row>
    <row r="25" spans="1:14" ht="16.5" customHeight="1" x14ac:dyDescent="0.2">
      <c r="A25" s="73">
        <v>45247</v>
      </c>
      <c r="B25" s="19">
        <v>5</v>
      </c>
      <c r="C25" s="152" t="s">
        <v>314</v>
      </c>
      <c r="E25" s="73">
        <v>45369</v>
      </c>
      <c r="F25" s="173">
        <v>5</v>
      </c>
      <c r="G25" s="152" t="s">
        <v>459</v>
      </c>
      <c r="L25" s="50"/>
      <c r="M25" s="25"/>
      <c r="N25" s="25"/>
    </row>
    <row r="26" spans="1:14" ht="16.5" customHeight="1" x14ac:dyDescent="0.2">
      <c r="A26" s="172">
        <v>45261</v>
      </c>
      <c r="B26" s="173">
        <v>5</v>
      </c>
      <c r="C26" s="152" t="s">
        <v>314</v>
      </c>
      <c r="E26" s="73">
        <v>45398</v>
      </c>
      <c r="F26" s="173">
        <v>3</v>
      </c>
      <c r="G26" s="264" t="s">
        <v>459</v>
      </c>
      <c r="L26" s="50"/>
      <c r="M26" s="25"/>
      <c r="N26" s="25"/>
    </row>
    <row r="27" spans="1:14" ht="16.5" customHeight="1" x14ac:dyDescent="0.2">
      <c r="A27" s="172">
        <v>45271</v>
      </c>
      <c r="B27" s="173">
        <v>3</v>
      </c>
      <c r="C27" s="152" t="s">
        <v>335</v>
      </c>
      <c r="E27" s="235" t="s">
        <v>535</v>
      </c>
      <c r="F27" s="265" t="s">
        <v>536</v>
      </c>
      <c r="G27" s="235"/>
      <c r="L27" s="50"/>
      <c r="M27" s="25"/>
      <c r="N27" s="25"/>
    </row>
    <row r="28" spans="1:14" ht="15.75" customHeight="1" x14ac:dyDescent="0.2">
      <c r="A28" s="236">
        <v>45316</v>
      </c>
      <c r="B28" s="20">
        <v>1</v>
      </c>
      <c r="C28" s="152" t="s">
        <v>415</v>
      </c>
    </row>
    <row r="29" spans="1:14" ht="15.75" customHeight="1" x14ac:dyDescent="0.2">
      <c r="A29" s="236">
        <v>45317</v>
      </c>
      <c r="B29" s="20">
        <v>4</v>
      </c>
      <c r="C29" s="152" t="s">
        <v>415</v>
      </c>
      <c r="E29" s="24"/>
      <c r="F29" s="171"/>
      <c r="G29" s="170"/>
    </row>
    <row r="30" spans="1:14" ht="15.75" customHeight="1" x14ac:dyDescent="0.2">
      <c r="A30" s="236">
        <v>45320</v>
      </c>
      <c r="B30" s="20">
        <v>4</v>
      </c>
      <c r="C30" s="152" t="s">
        <v>415</v>
      </c>
      <c r="E30" s="246"/>
      <c r="F30" s="246"/>
      <c r="G30" s="246"/>
    </row>
    <row r="31" spans="1:14" ht="15.75" customHeight="1" x14ac:dyDescent="0.2">
      <c r="A31" s="236">
        <v>45320</v>
      </c>
      <c r="B31" s="20">
        <v>4</v>
      </c>
      <c r="C31" s="152" t="s">
        <v>415</v>
      </c>
    </row>
    <row r="32" spans="1:14" ht="15.75" customHeight="1" x14ac:dyDescent="0.2">
      <c r="A32" s="236">
        <v>45320</v>
      </c>
      <c r="B32" s="20">
        <v>5</v>
      </c>
      <c r="C32" s="152" t="s">
        <v>415</v>
      </c>
    </row>
    <row r="33" spans="1:9" ht="15.75" customHeight="1" x14ac:dyDescent="0.2">
      <c r="A33" s="236">
        <v>45320</v>
      </c>
      <c r="B33" s="20">
        <v>3</v>
      </c>
      <c r="C33" s="152" t="s">
        <v>415</v>
      </c>
    </row>
    <row r="34" spans="1:9" ht="15.75" customHeight="1" x14ac:dyDescent="0.2">
      <c r="A34" s="236">
        <v>45323</v>
      </c>
      <c r="B34" s="19" t="s">
        <v>414</v>
      </c>
      <c r="C34" s="152" t="s">
        <v>415</v>
      </c>
    </row>
    <row r="35" spans="1:9" ht="15.75" customHeight="1" x14ac:dyDescent="0.2">
      <c r="A35" s="236">
        <v>45323</v>
      </c>
      <c r="B35" s="19">
        <v>3</v>
      </c>
      <c r="C35" s="152" t="s">
        <v>415</v>
      </c>
    </row>
    <row r="36" spans="1:9" ht="15.75" customHeight="1" x14ac:dyDescent="0.2">
      <c r="A36" s="236">
        <v>45324</v>
      </c>
      <c r="B36" s="20">
        <v>5</v>
      </c>
      <c r="C36" s="152" t="s">
        <v>415</v>
      </c>
      <c r="E36" s="24" t="s">
        <v>336</v>
      </c>
      <c r="F36" s="171"/>
      <c r="G36" s="170"/>
    </row>
    <row r="37" spans="1:9" ht="15.75" customHeight="1" x14ac:dyDescent="0.2">
      <c r="A37" s="236">
        <v>45324</v>
      </c>
      <c r="B37" s="20">
        <v>2</v>
      </c>
      <c r="C37" s="152" t="s">
        <v>415</v>
      </c>
      <c r="E37" s="300">
        <f>E4-A11</f>
        <v>-39</v>
      </c>
      <c r="F37" s="300"/>
      <c r="G37" s="300"/>
      <c r="H37">
        <f>COUNTA(E15:E26)</f>
        <v>12</v>
      </c>
      <c r="I37" s="9" t="s">
        <v>545</v>
      </c>
    </row>
    <row r="38" spans="1:9" ht="15.75" customHeight="1" x14ac:dyDescent="0.2">
      <c r="A38" s="236">
        <v>45324</v>
      </c>
      <c r="B38" s="20">
        <v>3</v>
      </c>
      <c r="C38" s="152" t="s">
        <v>415</v>
      </c>
      <c r="E38" s="172"/>
      <c r="F38" s="173"/>
      <c r="G38" s="174"/>
      <c r="H38">
        <f>COUNTA(A28:A72)</f>
        <v>45</v>
      </c>
      <c r="I38" s="9" t="s">
        <v>546</v>
      </c>
    </row>
    <row r="39" spans="1:9" ht="15.75" customHeight="1" x14ac:dyDescent="0.2">
      <c r="A39" s="236">
        <v>45324</v>
      </c>
      <c r="B39" s="20">
        <v>3</v>
      </c>
      <c r="C39" s="152" t="s">
        <v>416</v>
      </c>
      <c r="E39" s="301" t="s">
        <v>418</v>
      </c>
      <c r="F39" s="301"/>
      <c r="G39" s="301"/>
    </row>
    <row r="40" spans="1:9" ht="15.75" customHeight="1" x14ac:dyDescent="0.2">
      <c r="A40" s="236">
        <v>45324</v>
      </c>
      <c r="B40" s="20">
        <v>4</v>
      </c>
      <c r="C40" s="152" t="s">
        <v>415</v>
      </c>
      <c r="E40" s="301"/>
      <c r="F40" s="301"/>
      <c r="G40" s="301"/>
    </row>
    <row r="41" spans="1:9" ht="15.75" customHeight="1" x14ac:dyDescent="0.2">
      <c r="A41" s="236">
        <v>45324</v>
      </c>
      <c r="B41" s="19" t="s">
        <v>16</v>
      </c>
      <c r="C41" s="152" t="s">
        <v>415</v>
      </c>
    </row>
    <row r="42" spans="1:9" ht="15.75" customHeight="1" x14ac:dyDescent="0.2">
      <c r="A42" s="236">
        <v>45324</v>
      </c>
      <c r="B42" s="20">
        <v>3</v>
      </c>
      <c r="C42" s="152" t="s">
        <v>415</v>
      </c>
      <c r="E42" s="24" t="s">
        <v>422</v>
      </c>
      <c r="F42" s="171"/>
      <c r="G42" s="170"/>
    </row>
    <row r="43" spans="1:9" ht="15.75" customHeight="1" x14ac:dyDescent="0.2">
      <c r="A43" s="236">
        <v>45324</v>
      </c>
      <c r="B43" s="20">
        <v>2</v>
      </c>
      <c r="C43" s="152" t="s">
        <v>415</v>
      </c>
      <c r="E43" s="296">
        <f>SUM(H38,-H37)</f>
        <v>33</v>
      </c>
      <c r="F43" s="296"/>
      <c r="G43" s="296"/>
    </row>
    <row r="44" spans="1:9" ht="15.75" customHeight="1" x14ac:dyDescent="0.2">
      <c r="A44" s="236">
        <v>45327</v>
      </c>
      <c r="B44" s="20">
        <v>1</v>
      </c>
      <c r="C44" s="152" t="s">
        <v>335</v>
      </c>
    </row>
    <row r="45" spans="1:9" ht="15.75" customHeight="1" x14ac:dyDescent="0.2">
      <c r="A45" s="236">
        <v>45327</v>
      </c>
      <c r="B45" s="20">
        <v>3</v>
      </c>
      <c r="C45" s="152" t="s">
        <v>415</v>
      </c>
    </row>
    <row r="46" spans="1:9" ht="16.5" customHeight="1" x14ac:dyDescent="0.2">
      <c r="A46" s="236">
        <v>45328</v>
      </c>
      <c r="B46" s="20">
        <v>4</v>
      </c>
      <c r="C46" s="152" t="s">
        <v>415</v>
      </c>
    </row>
    <row r="47" spans="1:9" ht="15.75" customHeight="1" x14ac:dyDescent="0.2">
      <c r="A47" s="236">
        <v>45328</v>
      </c>
      <c r="B47" s="20">
        <v>4</v>
      </c>
      <c r="C47" s="152" t="s">
        <v>335</v>
      </c>
    </row>
    <row r="48" spans="1:9" ht="15.75" customHeight="1" x14ac:dyDescent="0.2">
      <c r="A48" s="236">
        <v>45328</v>
      </c>
      <c r="B48" s="20">
        <v>2</v>
      </c>
      <c r="C48" s="152" t="s">
        <v>335</v>
      </c>
    </row>
    <row r="49" spans="1:14" ht="16.5" customHeight="1" x14ac:dyDescent="0.2">
      <c r="A49" s="237">
        <v>45328</v>
      </c>
      <c r="B49" s="173">
        <v>3</v>
      </c>
      <c r="C49" s="152" t="s">
        <v>415</v>
      </c>
      <c r="E49" s="177"/>
      <c r="F49" s="177"/>
      <c r="G49" s="177"/>
      <c r="L49" s="50"/>
      <c r="M49" s="25"/>
      <c r="N49" s="25"/>
    </row>
    <row r="50" spans="1:14" ht="16.5" customHeight="1" x14ac:dyDescent="0.2">
      <c r="A50" s="237">
        <v>45337</v>
      </c>
      <c r="B50" s="173">
        <v>5</v>
      </c>
      <c r="C50" s="152" t="s">
        <v>335</v>
      </c>
      <c r="E50" s="177"/>
      <c r="F50" s="177"/>
      <c r="G50" s="177"/>
      <c r="L50" s="50"/>
      <c r="M50" s="25"/>
      <c r="N50" s="25"/>
    </row>
    <row r="51" spans="1:14" ht="16.5" customHeight="1" x14ac:dyDescent="0.2">
      <c r="A51" s="237">
        <v>45342</v>
      </c>
      <c r="B51" s="173" t="s">
        <v>16</v>
      </c>
      <c r="C51" s="152" t="s">
        <v>419</v>
      </c>
      <c r="E51" s="177"/>
      <c r="F51" s="177"/>
      <c r="G51" s="177"/>
      <c r="L51" s="50"/>
      <c r="M51" s="25"/>
      <c r="N51" s="25"/>
    </row>
    <row r="52" spans="1:14" ht="16.5" customHeight="1" x14ac:dyDescent="0.2">
      <c r="A52" s="237">
        <v>45342</v>
      </c>
      <c r="B52" s="173">
        <v>2</v>
      </c>
      <c r="C52" s="152" t="s">
        <v>420</v>
      </c>
      <c r="E52" s="177"/>
      <c r="F52" s="177"/>
      <c r="G52" s="177"/>
      <c r="L52" s="50"/>
      <c r="M52" s="25"/>
      <c r="N52" s="25"/>
    </row>
    <row r="53" spans="1:14" ht="16.5" customHeight="1" x14ac:dyDescent="0.2">
      <c r="A53" s="237">
        <v>45345</v>
      </c>
      <c r="B53" s="173">
        <v>1</v>
      </c>
      <c r="C53" s="152" t="s">
        <v>421</v>
      </c>
      <c r="E53" s="177"/>
      <c r="F53" s="177"/>
      <c r="G53" s="177"/>
      <c r="L53" s="50"/>
      <c r="M53" s="25"/>
      <c r="N53" s="25"/>
    </row>
    <row r="54" spans="1:14" ht="16.5" customHeight="1" x14ac:dyDescent="0.2">
      <c r="A54" s="237">
        <v>45345</v>
      </c>
      <c r="B54" s="173">
        <v>2</v>
      </c>
      <c r="C54" s="152" t="s">
        <v>335</v>
      </c>
      <c r="E54" s="177"/>
      <c r="F54" s="177"/>
      <c r="G54" s="177"/>
      <c r="L54" s="50"/>
      <c r="M54" s="25"/>
      <c r="N54" s="25"/>
    </row>
    <row r="55" spans="1:14" ht="16.5" customHeight="1" x14ac:dyDescent="0.2">
      <c r="A55" s="237">
        <v>45350</v>
      </c>
      <c r="B55" s="173" t="s">
        <v>414</v>
      </c>
      <c r="C55" s="152" t="s">
        <v>335</v>
      </c>
      <c r="E55" s="177"/>
      <c r="F55" s="177"/>
      <c r="G55" s="177"/>
      <c r="L55" s="50"/>
      <c r="M55" s="25"/>
      <c r="N55" s="25"/>
    </row>
    <row r="56" spans="1:14" ht="16.149999999999999" customHeight="1" x14ac:dyDescent="0.2">
      <c r="A56" s="237">
        <v>45351</v>
      </c>
      <c r="B56" s="173">
        <v>4</v>
      </c>
      <c r="C56" s="152" t="s">
        <v>335</v>
      </c>
      <c r="E56" s="177"/>
      <c r="F56" s="177"/>
      <c r="G56" s="177"/>
      <c r="L56" s="50"/>
      <c r="M56" s="25"/>
      <c r="N56" s="25"/>
    </row>
    <row r="57" spans="1:14" ht="16.149999999999999" customHeight="1" x14ac:dyDescent="0.2">
      <c r="A57" s="237">
        <v>45351</v>
      </c>
      <c r="B57" s="173" t="s">
        <v>16</v>
      </c>
      <c r="C57" s="152" t="s">
        <v>415</v>
      </c>
      <c r="E57" s="177"/>
      <c r="F57" s="177"/>
      <c r="G57" s="177"/>
      <c r="L57" s="50"/>
      <c r="M57" s="25"/>
      <c r="N57" s="25"/>
    </row>
    <row r="58" spans="1:14" ht="16.149999999999999" customHeight="1" x14ac:dyDescent="0.2">
      <c r="A58" s="237">
        <v>45351</v>
      </c>
      <c r="B58" s="173">
        <v>1</v>
      </c>
      <c r="C58" s="152" t="s">
        <v>415</v>
      </c>
      <c r="E58" s="177"/>
      <c r="F58" s="177"/>
      <c r="G58" s="177"/>
      <c r="L58" s="50"/>
      <c r="M58" s="25"/>
      <c r="N58" s="25"/>
    </row>
    <row r="59" spans="1:14" ht="16.149999999999999" customHeight="1" x14ac:dyDescent="0.2">
      <c r="A59" s="237">
        <v>45359</v>
      </c>
      <c r="B59" s="173">
        <v>2</v>
      </c>
      <c r="C59" s="152" t="s">
        <v>532</v>
      </c>
      <c r="E59" s="177"/>
      <c r="F59" s="177"/>
      <c r="G59" s="177"/>
      <c r="L59" s="50"/>
      <c r="M59" s="25"/>
      <c r="N59" s="25"/>
    </row>
    <row r="60" spans="1:14" ht="16.149999999999999" customHeight="1" x14ac:dyDescent="0.2">
      <c r="A60" s="237">
        <v>45359</v>
      </c>
      <c r="B60" s="173">
        <v>1</v>
      </c>
      <c r="C60" s="152" t="s">
        <v>532</v>
      </c>
      <c r="E60" s="177"/>
      <c r="F60" s="177"/>
      <c r="G60" s="177"/>
      <c r="L60" s="50"/>
      <c r="M60" s="25"/>
      <c r="N60" s="25"/>
    </row>
    <row r="61" spans="1:14" ht="25.5" x14ac:dyDescent="0.2">
      <c r="A61" s="237">
        <v>45365</v>
      </c>
      <c r="B61" s="173">
        <v>1</v>
      </c>
      <c r="C61" s="152" t="s">
        <v>533</v>
      </c>
      <c r="E61" s="177"/>
      <c r="F61" s="177"/>
      <c r="G61" s="177"/>
      <c r="L61" s="50"/>
      <c r="M61" s="25"/>
      <c r="N61" s="25"/>
    </row>
    <row r="62" spans="1:14" ht="16.5" customHeight="1" x14ac:dyDescent="0.2">
      <c r="A62" s="237">
        <v>45372</v>
      </c>
      <c r="B62" s="173">
        <v>1</v>
      </c>
      <c r="C62" s="152" t="s">
        <v>530</v>
      </c>
      <c r="E62" s="177"/>
      <c r="F62" s="177"/>
      <c r="G62" s="177"/>
      <c r="L62" s="50"/>
      <c r="M62" s="25"/>
      <c r="N62" s="25"/>
    </row>
    <row r="63" spans="1:14" ht="16.5" customHeight="1" x14ac:dyDescent="0.2">
      <c r="A63" s="237">
        <v>45377</v>
      </c>
      <c r="B63" s="173" t="s">
        <v>16</v>
      </c>
      <c r="C63" s="152" t="s">
        <v>530</v>
      </c>
      <c r="E63" s="177"/>
      <c r="F63" s="177"/>
      <c r="G63" s="177"/>
      <c r="L63" s="50"/>
      <c r="M63" s="25"/>
      <c r="N63" s="25"/>
    </row>
    <row r="64" spans="1:14" ht="16.5" customHeight="1" x14ac:dyDescent="0.2">
      <c r="A64" s="237">
        <v>45377</v>
      </c>
      <c r="B64" s="173">
        <v>3</v>
      </c>
      <c r="C64" s="152" t="s">
        <v>531</v>
      </c>
      <c r="E64" s="177"/>
      <c r="F64" s="177"/>
      <c r="G64" s="177"/>
      <c r="L64" s="50"/>
      <c r="M64" s="25"/>
      <c r="N64" s="25"/>
    </row>
    <row r="65" spans="1:16" ht="16.5" customHeight="1" x14ac:dyDescent="0.2">
      <c r="A65" s="237">
        <v>45379</v>
      </c>
      <c r="B65" s="173">
        <v>2</v>
      </c>
      <c r="C65" s="152" t="s">
        <v>532</v>
      </c>
      <c r="E65" s="177"/>
      <c r="F65" s="177"/>
      <c r="G65" s="177"/>
      <c r="L65" s="50"/>
      <c r="M65" s="25"/>
      <c r="N65" s="25"/>
    </row>
    <row r="66" spans="1:16" ht="16.5" customHeight="1" x14ac:dyDescent="0.2">
      <c r="A66" s="237">
        <v>45383</v>
      </c>
      <c r="B66" s="173">
        <v>1</v>
      </c>
      <c r="C66" s="152" t="s">
        <v>534</v>
      </c>
      <c r="E66" s="177"/>
      <c r="F66" s="177"/>
      <c r="G66" s="177"/>
      <c r="L66" s="50"/>
      <c r="M66" s="25"/>
      <c r="N66" s="25"/>
    </row>
    <row r="67" spans="1:16" ht="16.5" customHeight="1" x14ac:dyDescent="0.2">
      <c r="A67" s="73">
        <v>45413</v>
      </c>
      <c r="B67" s="173">
        <v>5</v>
      </c>
      <c r="C67" s="152" t="s">
        <v>534</v>
      </c>
      <c r="E67" s="177"/>
      <c r="F67" s="177"/>
      <c r="G67" s="177"/>
      <c r="L67" s="50"/>
      <c r="M67" s="25"/>
      <c r="N67" s="25"/>
    </row>
    <row r="68" spans="1:16" ht="16.5" customHeight="1" x14ac:dyDescent="0.2">
      <c r="A68" s="73">
        <v>45413</v>
      </c>
      <c r="B68" s="173">
        <v>3</v>
      </c>
      <c r="C68" s="152" t="s">
        <v>534</v>
      </c>
      <c r="E68" s="177"/>
      <c r="F68" s="177"/>
      <c r="G68" s="177"/>
      <c r="L68" s="50"/>
      <c r="M68" s="25"/>
      <c r="N68" s="25"/>
    </row>
    <row r="69" spans="1:16" ht="16.5" customHeight="1" x14ac:dyDescent="0.2">
      <c r="A69" s="73">
        <v>45413</v>
      </c>
      <c r="B69" s="173">
        <v>3</v>
      </c>
      <c r="C69" s="152" t="s">
        <v>534</v>
      </c>
      <c r="E69" s="177"/>
      <c r="F69" s="177"/>
      <c r="G69" s="177"/>
      <c r="L69" s="50"/>
      <c r="M69" s="25"/>
      <c r="N69" s="25"/>
    </row>
    <row r="70" spans="1:16" ht="16.5" customHeight="1" x14ac:dyDescent="0.2">
      <c r="A70" s="73">
        <v>45413</v>
      </c>
      <c r="B70" s="173">
        <v>2</v>
      </c>
      <c r="C70" s="152" t="s">
        <v>534</v>
      </c>
      <c r="E70" s="177"/>
      <c r="F70" s="177"/>
      <c r="G70" s="177"/>
      <c r="L70" s="50"/>
      <c r="M70" s="25"/>
      <c r="N70" s="25"/>
    </row>
    <row r="71" spans="1:16" ht="16.5" customHeight="1" x14ac:dyDescent="0.2">
      <c r="A71" s="73">
        <v>45413</v>
      </c>
      <c r="B71" s="173">
        <v>1</v>
      </c>
      <c r="C71" s="152" t="s">
        <v>534</v>
      </c>
      <c r="E71" s="177"/>
      <c r="F71" s="177"/>
      <c r="G71" s="177"/>
      <c r="L71" s="50"/>
      <c r="M71" s="25"/>
      <c r="N71" s="25"/>
    </row>
    <row r="72" spans="1:16" ht="16.5" customHeight="1" x14ac:dyDescent="0.2">
      <c r="A72" s="73">
        <v>45413</v>
      </c>
      <c r="B72" s="173" t="s">
        <v>16</v>
      </c>
      <c r="C72" s="152" t="s">
        <v>534</v>
      </c>
      <c r="E72" s="177"/>
      <c r="F72" s="177"/>
      <c r="G72" s="177"/>
      <c r="L72" s="50"/>
      <c r="M72" s="25"/>
      <c r="N72" s="25"/>
    </row>
    <row r="73" spans="1:16" ht="16.5" customHeight="1" x14ac:dyDescent="0.2">
      <c r="A73" s="237"/>
      <c r="B73" s="173"/>
      <c r="C73" s="152"/>
      <c r="E73" s="177"/>
      <c r="F73" s="177"/>
      <c r="G73" s="177"/>
      <c r="L73" s="50"/>
      <c r="M73" s="25"/>
      <c r="N73" s="25"/>
    </row>
    <row r="74" spans="1:16" ht="15.75" customHeight="1" x14ac:dyDescent="0.2">
      <c r="A74" s="73"/>
      <c r="B74" s="19"/>
      <c r="C74" s="152"/>
      <c r="E74" s="73"/>
      <c r="F74" s="19"/>
      <c r="G74" s="9"/>
      <c r="L74" s="25"/>
      <c r="M74" s="25"/>
      <c r="N74" s="25"/>
      <c r="O74" s="50"/>
    </row>
    <row r="75" spans="1:16" ht="15.75" customHeight="1" x14ac:dyDescent="0.2">
      <c r="A75" s="153" t="s">
        <v>317</v>
      </c>
      <c r="B75" s="19"/>
      <c r="C75" s="152"/>
      <c r="E75" s="73"/>
      <c r="F75" s="19"/>
      <c r="G75" s="9"/>
      <c r="L75" s="25"/>
      <c r="M75" s="25"/>
      <c r="N75" s="25"/>
    </row>
    <row r="79" spans="1:16" ht="15.75" customHeight="1" x14ac:dyDescent="0.2">
      <c r="A79" s="50"/>
      <c r="M79" s="150"/>
      <c r="N79" s="147"/>
      <c r="O79" s="20"/>
    </row>
    <row r="80" spans="1:16" ht="15.75" customHeight="1" x14ac:dyDescent="0.2">
      <c r="M80" s="150"/>
      <c r="N80" s="125"/>
      <c r="O80" s="148"/>
      <c r="P80" s="50"/>
    </row>
    <row r="81" spans="1:16" ht="15.75" customHeight="1" x14ac:dyDescent="0.2">
      <c r="I81" s="150"/>
      <c r="J81" s="150"/>
      <c r="K81" s="150"/>
      <c r="L81" s="150"/>
      <c r="M81" s="150"/>
      <c r="N81" s="125"/>
      <c r="O81" s="148"/>
      <c r="P81" s="50"/>
    </row>
    <row r="82" spans="1:16" ht="15.75" customHeight="1" x14ac:dyDescent="0.2">
      <c r="I82" s="150"/>
      <c r="J82" s="150"/>
      <c r="K82" s="150"/>
      <c r="L82" s="150"/>
      <c r="M82" s="150"/>
      <c r="N82" s="125"/>
      <c r="O82" s="148"/>
      <c r="P82" s="50"/>
    </row>
    <row r="83" spans="1:16" ht="15.75" customHeight="1" x14ac:dyDescent="0.2">
      <c r="I83" s="150"/>
      <c r="J83" s="150"/>
      <c r="K83" s="150"/>
      <c r="L83" s="150"/>
      <c r="M83" s="150"/>
      <c r="N83" s="125"/>
      <c r="O83" s="148"/>
      <c r="P83" s="50"/>
    </row>
    <row r="84" spans="1:16" ht="15.75" customHeight="1" x14ac:dyDescent="0.2">
      <c r="A84" s="50"/>
      <c r="I84" s="150"/>
      <c r="J84" s="150"/>
      <c r="K84" s="150"/>
      <c r="L84" s="150"/>
      <c r="M84" s="150"/>
      <c r="N84" s="125"/>
      <c r="O84" s="148"/>
      <c r="P84" s="50"/>
    </row>
    <row r="85" spans="1:16" ht="15.75" customHeight="1" x14ac:dyDescent="0.2">
      <c r="I85" s="150"/>
      <c r="J85" s="150"/>
      <c r="K85" s="150"/>
      <c r="L85" s="150"/>
      <c r="M85" s="150"/>
      <c r="N85" s="125"/>
      <c r="O85" s="148"/>
      <c r="P85" s="50"/>
    </row>
    <row r="86" spans="1:16" ht="15.75" customHeight="1" x14ac:dyDescent="0.2">
      <c r="I86" s="150"/>
      <c r="J86" s="150"/>
      <c r="K86" s="150"/>
      <c r="L86" s="150"/>
      <c r="M86" s="150"/>
      <c r="N86" s="125"/>
      <c r="O86" s="148"/>
      <c r="P86" s="50"/>
    </row>
    <row r="87" spans="1:16" ht="15.75" customHeight="1" x14ac:dyDescent="0.2">
      <c r="I87" s="150"/>
      <c r="J87" s="150"/>
      <c r="K87" s="150"/>
      <c r="L87" s="150"/>
      <c r="M87" s="150"/>
      <c r="N87" s="125"/>
      <c r="O87" s="148"/>
      <c r="P87" s="50"/>
    </row>
    <row r="88" spans="1:16" ht="15.75" customHeight="1" x14ac:dyDescent="0.2">
      <c r="I88" s="150"/>
      <c r="J88" s="150"/>
      <c r="K88" s="150"/>
      <c r="L88" s="150"/>
      <c r="M88" s="150"/>
      <c r="N88" s="125"/>
      <c r="O88" s="148"/>
      <c r="P88" s="50"/>
    </row>
    <row r="89" spans="1:16" ht="15.75" customHeight="1" x14ac:dyDescent="0.2">
      <c r="I89" s="150"/>
      <c r="J89" s="150"/>
      <c r="K89" s="150"/>
      <c r="L89" s="150"/>
      <c r="M89" s="150"/>
      <c r="N89" s="125"/>
      <c r="O89" s="148"/>
      <c r="P89" s="50"/>
    </row>
    <row r="90" spans="1:16" ht="15.75" customHeight="1" x14ac:dyDescent="0.2">
      <c r="I90" s="150"/>
      <c r="J90" s="150"/>
      <c r="K90" s="150"/>
      <c r="L90" s="150"/>
      <c r="M90" s="150"/>
      <c r="N90" s="125"/>
      <c r="O90" s="148"/>
      <c r="P90" s="50"/>
    </row>
    <row r="91" spans="1:16" ht="15.75" customHeight="1" x14ac:dyDescent="0.2">
      <c r="I91" s="150"/>
      <c r="J91" s="150"/>
      <c r="K91" s="150"/>
      <c r="L91" s="150"/>
      <c r="M91" s="150"/>
      <c r="N91" s="125"/>
      <c r="O91" s="148"/>
      <c r="P91" s="50"/>
    </row>
    <row r="92" spans="1:16" ht="15.75" customHeight="1" x14ac:dyDescent="0.2">
      <c r="I92" s="150"/>
      <c r="J92" s="150"/>
      <c r="K92" s="150"/>
      <c r="L92" s="150"/>
      <c r="M92" s="150"/>
      <c r="N92" s="125"/>
      <c r="O92" s="148"/>
      <c r="P92" s="50"/>
    </row>
    <row r="99" spans="1:6" ht="15.75" customHeight="1" x14ac:dyDescent="0.2">
      <c r="A99" s="50" t="s">
        <v>318</v>
      </c>
    </row>
    <row r="101" spans="1:6" ht="15.75" customHeight="1" x14ac:dyDescent="0.2">
      <c r="F101" s="276"/>
    </row>
    <row r="102" spans="1:6" ht="15.75" customHeight="1" x14ac:dyDescent="0.2">
      <c r="F102" s="276"/>
    </row>
    <row r="103" spans="1:6" ht="15.75" customHeight="1" x14ac:dyDescent="0.2">
      <c r="F103" s="276"/>
    </row>
    <row r="104" spans="1:6" ht="15.75" customHeight="1" x14ac:dyDescent="0.2">
      <c r="F104" s="276"/>
    </row>
    <row r="105" spans="1:6" ht="15.75" customHeight="1" x14ac:dyDescent="0.2">
      <c r="F105" s="276"/>
    </row>
    <row r="106" spans="1:6" ht="15.75" customHeight="1" x14ac:dyDescent="0.2">
      <c r="F106" s="276"/>
    </row>
    <row r="107" spans="1:6" ht="15.75" customHeight="1" x14ac:dyDescent="0.2">
      <c r="F107" s="276"/>
    </row>
    <row r="108" spans="1:6" ht="15.75" customHeight="1" x14ac:dyDescent="0.2">
      <c r="F108" s="276"/>
    </row>
    <row r="109" spans="1:6" ht="15.75" customHeight="1" x14ac:dyDescent="0.2">
      <c r="F109" s="276"/>
    </row>
    <row r="110" spans="1:6" ht="15.75" customHeight="1" x14ac:dyDescent="0.2">
      <c r="F110" s="276"/>
    </row>
    <row r="111" spans="1:6" ht="15.75" customHeight="1" x14ac:dyDescent="0.2">
      <c r="F111" s="276"/>
    </row>
    <row r="112" spans="1:6" ht="15.75" customHeight="1" x14ac:dyDescent="0.2">
      <c r="F112" s="276"/>
    </row>
    <row r="113" spans="1:6" ht="15.75" customHeight="1" x14ac:dyDescent="0.2">
      <c r="F113" s="276"/>
    </row>
    <row r="114" spans="1:6" ht="15.75" customHeight="1" x14ac:dyDescent="0.2">
      <c r="F114" s="276"/>
    </row>
    <row r="115" spans="1:6" ht="15.75" customHeight="1" x14ac:dyDescent="0.2">
      <c r="F115" s="276"/>
    </row>
    <row r="116" spans="1:6" ht="15.75" customHeight="1" x14ac:dyDescent="0.2">
      <c r="F116" s="276"/>
    </row>
    <row r="117" spans="1:6" ht="15.75" customHeight="1" x14ac:dyDescent="0.2">
      <c r="F117" s="276"/>
    </row>
    <row r="119" spans="1:6" ht="15.75" customHeight="1" x14ac:dyDescent="0.2">
      <c r="A119" s="9"/>
    </row>
  </sheetData>
  <mergeCells count="6">
    <mergeCell ref="E43:G43"/>
    <mergeCell ref="A4:C4"/>
    <mergeCell ref="E4:G4"/>
    <mergeCell ref="A10:C10"/>
    <mergeCell ref="E37:G37"/>
    <mergeCell ref="E39:G40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sheetPr>
    <tabColor rgb="FF66FF99"/>
  </sheetPr>
  <dimension ref="A1:J75"/>
  <sheetViews>
    <sheetView tabSelected="1" topLeftCell="A27" zoomScaleNormal="100" workbookViewId="0">
      <selection activeCell="E29" sqref="E29"/>
    </sheetView>
  </sheetViews>
  <sheetFormatPr defaultColWidth="14.42578125" defaultRowHeight="15.75" customHeight="1" x14ac:dyDescent="0.2"/>
  <cols>
    <col min="1" max="1" width="17.7109375" style="46" customWidth="1"/>
    <col min="2" max="2" width="56.5703125" style="46" customWidth="1"/>
    <col min="3" max="3" width="12.140625" style="46" customWidth="1"/>
    <col min="4" max="4" width="14.42578125" style="46"/>
    <col min="5" max="5" width="28.140625" style="46" customWidth="1"/>
    <col min="6" max="16384" width="14.42578125" style="46"/>
  </cols>
  <sheetData>
    <row r="1" spans="1:6" ht="18.75" x14ac:dyDescent="0.3">
      <c r="A1" s="45" t="s">
        <v>44</v>
      </c>
    </row>
    <row r="2" spans="1:6" ht="18.75" x14ac:dyDescent="0.3">
      <c r="A2" s="45" t="s">
        <v>423</v>
      </c>
    </row>
    <row r="3" spans="1:6" ht="18.75" x14ac:dyDescent="0.3">
      <c r="A3" s="45"/>
      <c r="B3" s="27" t="s">
        <v>407</v>
      </c>
    </row>
    <row r="4" spans="1:6" ht="18.75" x14ac:dyDescent="0.3">
      <c r="A4" s="45"/>
      <c r="B4" s="27"/>
    </row>
    <row r="5" spans="1:6" ht="18.75" x14ac:dyDescent="0.3">
      <c r="A5" s="45" t="s">
        <v>312</v>
      </c>
      <c r="B5" s="27"/>
    </row>
    <row r="6" spans="1:6" ht="12.75" x14ac:dyDescent="0.2">
      <c r="A6" s="47"/>
    </row>
    <row r="7" spans="1:6" x14ac:dyDescent="0.25">
      <c r="A7" s="48" t="s">
        <v>319</v>
      </c>
      <c r="F7" s="234"/>
    </row>
    <row r="8" spans="1:6" s="156" customFormat="1" x14ac:dyDescent="0.2">
      <c r="A8" s="160" t="s">
        <v>112</v>
      </c>
      <c r="B8" s="161" t="s">
        <v>369</v>
      </c>
      <c r="C8" s="162" t="s">
        <v>370</v>
      </c>
      <c r="D8" s="162" t="s">
        <v>381</v>
      </c>
      <c r="E8" s="163" t="s">
        <v>45</v>
      </c>
    </row>
    <row r="9" spans="1:6" s="156" customFormat="1" ht="12.75" x14ac:dyDescent="0.2">
      <c r="A9" s="314" t="s">
        <v>46</v>
      </c>
      <c r="B9" s="155" t="s">
        <v>371</v>
      </c>
      <c r="C9" s="49">
        <v>45184</v>
      </c>
      <c r="D9" s="231" t="s">
        <v>408</v>
      </c>
      <c r="E9" s="302" t="s">
        <v>410</v>
      </c>
    </row>
    <row r="10" spans="1:6" s="156" customFormat="1" ht="12.75" x14ac:dyDescent="0.2">
      <c r="A10" s="314"/>
      <c r="B10" s="155" t="s">
        <v>372</v>
      </c>
      <c r="C10" s="49">
        <v>45184</v>
      </c>
      <c r="D10" s="231" t="s">
        <v>408</v>
      </c>
      <c r="E10" s="303"/>
    </row>
    <row r="11" spans="1:6" s="156" customFormat="1" ht="12.75" x14ac:dyDescent="0.2">
      <c r="A11" s="314"/>
      <c r="B11" s="239" t="s">
        <v>429</v>
      </c>
      <c r="C11" s="240">
        <v>45184</v>
      </c>
      <c r="D11" s="231" t="s">
        <v>408</v>
      </c>
      <c r="E11" s="303"/>
    </row>
    <row r="12" spans="1:6" s="156" customFormat="1" ht="12.75" x14ac:dyDescent="0.2">
      <c r="A12" s="314"/>
      <c r="B12" s="239" t="s">
        <v>430</v>
      </c>
      <c r="C12" s="240">
        <v>45184</v>
      </c>
      <c r="D12" s="231" t="s">
        <v>408</v>
      </c>
      <c r="E12" s="303"/>
    </row>
    <row r="13" spans="1:6" s="156" customFormat="1" ht="12.75" x14ac:dyDescent="0.2">
      <c r="A13" s="314"/>
      <c r="B13" s="239" t="s">
        <v>431</v>
      </c>
      <c r="C13" s="240">
        <v>45184</v>
      </c>
      <c r="D13" s="231" t="s">
        <v>408</v>
      </c>
      <c r="E13" s="303"/>
    </row>
    <row r="14" spans="1:6" s="156" customFormat="1" ht="12.75" x14ac:dyDescent="0.2">
      <c r="A14" s="315"/>
      <c r="B14" s="155" t="s">
        <v>373</v>
      </c>
      <c r="C14" s="49">
        <v>45184</v>
      </c>
      <c r="D14" s="231" t="s">
        <v>408</v>
      </c>
      <c r="E14" s="304"/>
    </row>
    <row r="15" spans="1:6" s="156" customFormat="1" ht="12.75" x14ac:dyDescent="0.2">
      <c r="A15" s="310" t="s">
        <v>48</v>
      </c>
      <c r="B15" s="155" t="s">
        <v>374</v>
      </c>
      <c r="C15" s="49">
        <v>45200</v>
      </c>
      <c r="D15" s="231" t="s">
        <v>460</v>
      </c>
      <c r="E15" s="164"/>
    </row>
    <row r="16" spans="1:6" s="156" customFormat="1" ht="12.75" x14ac:dyDescent="0.2">
      <c r="A16" s="311"/>
      <c r="B16" s="155" t="s">
        <v>375</v>
      </c>
      <c r="C16" s="49">
        <v>45200</v>
      </c>
      <c r="D16" s="232" t="s">
        <v>409</v>
      </c>
      <c r="E16" s="164"/>
    </row>
    <row r="17" spans="1:5" s="156" customFormat="1" ht="12.75" x14ac:dyDescent="0.2">
      <c r="A17" s="311"/>
      <c r="B17" s="155" t="s">
        <v>377</v>
      </c>
      <c r="C17" s="49">
        <v>45200</v>
      </c>
      <c r="D17" s="232" t="s">
        <v>409</v>
      </c>
      <c r="E17" s="164"/>
    </row>
    <row r="18" spans="1:5" s="156" customFormat="1" ht="12.75" x14ac:dyDescent="0.2">
      <c r="A18" s="311"/>
      <c r="B18" s="155" t="s">
        <v>376</v>
      </c>
      <c r="C18" s="49">
        <v>45200</v>
      </c>
      <c r="D18" s="232" t="s">
        <v>409</v>
      </c>
      <c r="E18" s="164"/>
    </row>
    <row r="19" spans="1:5" s="156" customFormat="1" ht="12.75" x14ac:dyDescent="0.2">
      <c r="A19" s="311"/>
      <c r="B19" s="155" t="s">
        <v>378</v>
      </c>
      <c r="C19" s="49">
        <v>45200</v>
      </c>
      <c r="D19" s="232" t="s">
        <v>409</v>
      </c>
      <c r="E19" s="164"/>
    </row>
    <row r="20" spans="1:5" s="156" customFormat="1" ht="12.75" x14ac:dyDescent="0.2">
      <c r="A20" s="311"/>
      <c r="B20" s="155" t="s">
        <v>379</v>
      </c>
      <c r="C20" s="157">
        <v>45214</v>
      </c>
      <c r="D20" s="232" t="s">
        <v>409</v>
      </c>
      <c r="E20" s="164"/>
    </row>
    <row r="21" spans="1:5" s="156" customFormat="1" ht="12.75" x14ac:dyDescent="0.2">
      <c r="A21" s="313"/>
      <c r="B21" s="155" t="s">
        <v>380</v>
      </c>
      <c r="C21" s="157">
        <v>45224</v>
      </c>
      <c r="D21" s="232" t="s">
        <v>409</v>
      </c>
      <c r="E21" s="164"/>
    </row>
    <row r="22" spans="1:5" s="156" customFormat="1" ht="25.5" x14ac:dyDescent="0.2">
      <c r="A22" s="316" t="s">
        <v>49</v>
      </c>
      <c r="B22" s="155" t="s">
        <v>382</v>
      </c>
      <c r="C22" s="49">
        <v>45231</v>
      </c>
      <c r="D22" s="232" t="s">
        <v>409</v>
      </c>
      <c r="E22" s="164"/>
    </row>
    <row r="23" spans="1:5" s="156" customFormat="1" ht="12.75" x14ac:dyDescent="0.2">
      <c r="A23" s="311"/>
      <c r="B23" s="155" t="s">
        <v>383</v>
      </c>
      <c r="C23" s="157">
        <v>45238</v>
      </c>
      <c r="D23" s="232" t="s">
        <v>409</v>
      </c>
      <c r="E23" s="164"/>
    </row>
    <row r="24" spans="1:5" s="156" customFormat="1" ht="12.75" x14ac:dyDescent="0.2">
      <c r="A24" s="311"/>
      <c r="B24" s="155" t="s">
        <v>384</v>
      </c>
      <c r="C24" s="157">
        <v>45245</v>
      </c>
      <c r="D24" s="232" t="s">
        <v>409</v>
      </c>
      <c r="E24" s="164"/>
    </row>
    <row r="25" spans="1:5" s="156" customFormat="1" ht="12.75" x14ac:dyDescent="0.2">
      <c r="A25" s="311"/>
      <c r="B25" s="155" t="s">
        <v>385</v>
      </c>
      <c r="C25" s="157">
        <v>45245</v>
      </c>
      <c r="D25" s="232" t="s">
        <v>409</v>
      </c>
      <c r="E25" s="164"/>
    </row>
    <row r="26" spans="1:5" s="156" customFormat="1" ht="12.75" x14ac:dyDescent="0.2">
      <c r="A26" s="311"/>
      <c r="B26" s="155" t="s">
        <v>386</v>
      </c>
      <c r="C26" s="157">
        <v>45245</v>
      </c>
      <c r="D26" s="232" t="s">
        <v>409</v>
      </c>
      <c r="E26" s="164"/>
    </row>
    <row r="27" spans="1:5" s="156" customFormat="1" ht="25.5" x14ac:dyDescent="0.2">
      <c r="A27" s="311"/>
      <c r="B27" s="155" t="s">
        <v>387</v>
      </c>
      <c r="C27" s="157">
        <v>45260</v>
      </c>
      <c r="D27" s="232" t="s">
        <v>409</v>
      </c>
      <c r="E27" s="164"/>
    </row>
    <row r="28" spans="1:5" s="156" customFormat="1" ht="12.75" x14ac:dyDescent="0.2">
      <c r="A28" s="313"/>
      <c r="B28" s="155" t="s">
        <v>388</v>
      </c>
      <c r="C28" s="157">
        <v>45260</v>
      </c>
      <c r="D28" s="232" t="s">
        <v>409</v>
      </c>
      <c r="E28" s="164"/>
    </row>
    <row r="29" spans="1:5" s="156" customFormat="1" ht="51" x14ac:dyDescent="0.2">
      <c r="A29" s="310" t="s">
        <v>50</v>
      </c>
      <c r="B29" s="155" t="s">
        <v>389</v>
      </c>
      <c r="C29" s="157">
        <v>45280</v>
      </c>
      <c r="D29" s="231" t="s">
        <v>432</v>
      </c>
      <c r="E29" s="233" t="s">
        <v>435</v>
      </c>
    </row>
    <row r="30" spans="1:5" s="156" customFormat="1" ht="25.5" x14ac:dyDescent="0.2">
      <c r="A30" s="317"/>
      <c r="B30" s="155" t="s">
        <v>390</v>
      </c>
      <c r="C30" s="157">
        <v>45275</v>
      </c>
      <c r="D30" s="232" t="s">
        <v>409</v>
      </c>
      <c r="E30" s="164"/>
    </row>
    <row r="31" spans="1:5" s="156" customFormat="1" ht="12.75" x14ac:dyDescent="0.2">
      <c r="A31" s="313"/>
      <c r="B31" s="155" t="s">
        <v>391</v>
      </c>
      <c r="C31" s="157">
        <v>45275</v>
      </c>
      <c r="D31" s="232" t="s">
        <v>409</v>
      </c>
      <c r="E31" s="164"/>
    </row>
    <row r="32" spans="1:5" s="156" customFormat="1" ht="12.75" customHeight="1" x14ac:dyDescent="0.2">
      <c r="A32" s="306" t="s">
        <v>51</v>
      </c>
      <c r="B32" s="155" t="s">
        <v>392</v>
      </c>
      <c r="C32" s="49">
        <v>44941</v>
      </c>
      <c r="D32" s="232" t="s">
        <v>409</v>
      </c>
      <c r="E32" s="164"/>
    </row>
    <row r="33" spans="1:5" s="156" customFormat="1" ht="12.75" customHeight="1" x14ac:dyDescent="0.2">
      <c r="A33" s="307"/>
      <c r="B33" s="155" t="s">
        <v>393</v>
      </c>
      <c r="C33" s="49">
        <v>44941</v>
      </c>
      <c r="D33" s="232" t="s">
        <v>409</v>
      </c>
      <c r="E33" s="164"/>
    </row>
    <row r="34" spans="1:5" s="156" customFormat="1" ht="12.75" customHeight="1" x14ac:dyDescent="0.2">
      <c r="A34" s="307"/>
      <c r="B34" s="155" t="s">
        <v>394</v>
      </c>
      <c r="C34" s="49">
        <v>44941</v>
      </c>
      <c r="D34" s="232" t="s">
        <v>409</v>
      </c>
      <c r="E34" s="164"/>
    </row>
    <row r="35" spans="1:5" s="156" customFormat="1" ht="12.75" customHeight="1" x14ac:dyDescent="0.2">
      <c r="A35" s="307"/>
      <c r="B35" s="155" t="s">
        <v>376</v>
      </c>
      <c r="C35" s="49">
        <v>44941</v>
      </c>
      <c r="D35" s="232" t="s">
        <v>409</v>
      </c>
      <c r="E35" s="164"/>
    </row>
    <row r="36" spans="1:5" s="156" customFormat="1" ht="12.75" customHeight="1" x14ac:dyDescent="0.2">
      <c r="A36" s="307"/>
      <c r="B36" s="155" t="s">
        <v>378</v>
      </c>
      <c r="C36" s="49">
        <v>44941</v>
      </c>
      <c r="D36" s="232" t="s">
        <v>409</v>
      </c>
      <c r="E36" s="164"/>
    </row>
    <row r="37" spans="1:5" s="156" customFormat="1" ht="15.75" customHeight="1" x14ac:dyDescent="0.2">
      <c r="A37" s="319"/>
      <c r="B37" s="155" t="s">
        <v>433</v>
      </c>
      <c r="C37" s="49">
        <v>45315</v>
      </c>
      <c r="D37" s="231" t="s">
        <v>408</v>
      </c>
      <c r="E37" s="320" t="s">
        <v>461</v>
      </c>
    </row>
    <row r="38" spans="1:5" s="156" customFormat="1" ht="26.25" customHeight="1" x14ac:dyDescent="0.2">
      <c r="A38" s="165" t="s">
        <v>52</v>
      </c>
      <c r="B38" s="155" t="s">
        <v>395</v>
      </c>
      <c r="C38" s="49">
        <v>44958</v>
      </c>
      <c r="D38" s="231" t="s">
        <v>434</v>
      </c>
      <c r="E38" s="321"/>
    </row>
    <row r="39" spans="1:5" s="156" customFormat="1" ht="25.5" x14ac:dyDescent="0.2">
      <c r="A39" s="316" t="s">
        <v>12</v>
      </c>
      <c r="B39" s="155" t="s">
        <v>396</v>
      </c>
      <c r="C39" s="49">
        <v>44986</v>
      </c>
      <c r="D39" s="232" t="s">
        <v>409</v>
      </c>
      <c r="E39" s="164"/>
    </row>
    <row r="40" spans="1:5" s="156" customFormat="1" ht="12.75" x14ac:dyDescent="0.2">
      <c r="A40" s="318"/>
      <c r="B40" s="239" t="s">
        <v>436</v>
      </c>
      <c r="C40" s="49">
        <v>45000</v>
      </c>
      <c r="D40" s="232" t="s">
        <v>409</v>
      </c>
      <c r="E40" s="164"/>
    </row>
    <row r="41" spans="1:5" s="156" customFormat="1" ht="12.75" x14ac:dyDescent="0.2">
      <c r="A41" s="318"/>
      <c r="B41" s="239" t="s">
        <v>437</v>
      </c>
      <c r="C41" s="49">
        <v>45000</v>
      </c>
      <c r="D41" s="232" t="s">
        <v>409</v>
      </c>
      <c r="E41" s="164"/>
    </row>
    <row r="42" spans="1:5" s="156" customFormat="1" ht="12.75" x14ac:dyDescent="0.2">
      <c r="A42" s="318"/>
      <c r="B42" s="239" t="s">
        <v>438</v>
      </c>
      <c r="C42" s="49">
        <v>45000</v>
      </c>
      <c r="D42" s="232" t="s">
        <v>409</v>
      </c>
      <c r="E42" s="164"/>
    </row>
    <row r="43" spans="1:5" s="156" customFormat="1" ht="12.75" x14ac:dyDescent="0.2">
      <c r="A43" s="310" t="s">
        <v>13</v>
      </c>
      <c r="B43" s="155" t="s">
        <v>397</v>
      </c>
      <c r="C43" s="49">
        <v>45031</v>
      </c>
      <c r="D43" s="232" t="s">
        <v>409</v>
      </c>
      <c r="E43" s="164"/>
    </row>
    <row r="44" spans="1:5" s="156" customFormat="1" ht="12.75" x14ac:dyDescent="0.2">
      <c r="A44" s="313"/>
      <c r="B44" s="155" t="s">
        <v>398</v>
      </c>
      <c r="C44" s="49">
        <v>45031</v>
      </c>
      <c r="D44" s="232" t="s">
        <v>409</v>
      </c>
      <c r="E44" s="164"/>
    </row>
    <row r="45" spans="1:5" s="156" customFormat="1" ht="12.75" x14ac:dyDescent="0.2">
      <c r="A45" s="306" t="s">
        <v>14</v>
      </c>
      <c r="B45" s="155" t="s">
        <v>399</v>
      </c>
      <c r="C45" s="49">
        <v>45061</v>
      </c>
      <c r="D45" s="49"/>
      <c r="E45" s="164"/>
    </row>
    <row r="46" spans="1:5" s="156" customFormat="1" ht="12.75" customHeight="1" x14ac:dyDescent="0.2">
      <c r="A46" s="307"/>
      <c r="B46" s="155" t="s">
        <v>394</v>
      </c>
      <c r="C46" s="49">
        <v>45061</v>
      </c>
      <c r="D46" s="49"/>
      <c r="E46" s="164"/>
    </row>
    <row r="47" spans="1:5" s="156" customFormat="1" ht="12.75" customHeight="1" x14ac:dyDescent="0.2">
      <c r="A47" s="307"/>
      <c r="B47" s="155" t="s">
        <v>376</v>
      </c>
      <c r="C47" s="49">
        <v>45061</v>
      </c>
      <c r="D47" s="49"/>
      <c r="E47" s="164"/>
    </row>
    <row r="48" spans="1:5" s="156" customFormat="1" ht="12.75" customHeight="1" x14ac:dyDescent="0.2">
      <c r="A48" s="307"/>
      <c r="B48" s="155" t="s">
        <v>400</v>
      </c>
      <c r="C48" s="49">
        <v>45061</v>
      </c>
      <c r="D48" s="49"/>
      <c r="E48" s="164"/>
    </row>
    <row r="49" spans="1:10" s="156" customFormat="1" ht="12.75" customHeight="1" x14ac:dyDescent="0.2">
      <c r="A49" s="308" t="s">
        <v>15</v>
      </c>
      <c r="B49" s="155" t="s">
        <v>401</v>
      </c>
      <c r="C49" s="49">
        <v>45092</v>
      </c>
      <c r="D49" s="49"/>
      <c r="E49" s="164"/>
    </row>
    <row r="50" spans="1:10" s="156" customFormat="1" ht="12.75" customHeight="1" x14ac:dyDescent="0.2">
      <c r="A50" s="309"/>
      <c r="B50" s="239" t="s">
        <v>439</v>
      </c>
      <c r="C50" s="49">
        <v>45092</v>
      </c>
      <c r="D50" s="49"/>
      <c r="E50" s="164"/>
    </row>
    <row r="51" spans="1:10" s="156" customFormat="1" ht="12.75" customHeight="1" x14ac:dyDescent="0.2">
      <c r="A51" s="309"/>
      <c r="B51" s="239" t="s">
        <v>440</v>
      </c>
      <c r="C51" s="49">
        <v>45092</v>
      </c>
      <c r="D51" s="49"/>
      <c r="E51" s="164"/>
    </row>
    <row r="52" spans="1:10" s="156" customFormat="1" ht="12.75" customHeight="1" x14ac:dyDescent="0.2">
      <c r="A52" s="309"/>
      <c r="B52" s="239" t="s">
        <v>441</v>
      </c>
      <c r="C52" s="49">
        <v>45092</v>
      </c>
      <c r="D52" s="49"/>
      <c r="E52" s="164"/>
    </row>
    <row r="53" spans="1:10" s="156" customFormat="1" ht="12.75" customHeight="1" x14ac:dyDescent="0.2">
      <c r="A53" s="306" t="s">
        <v>53</v>
      </c>
      <c r="B53" s="158" t="s">
        <v>403</v>
      </c>
      <c r="C53" s="49">
        <v>45108</v>
      </c>
      <c r="D53" s="49"/>
      <c r="E53" s="164"/>
    </row>
    <row r="54" spans="1:10" s="156" customFormat="1" ht="12.75" customHeight="1" x14ac:dyDescent="0.2">
      <c r="A54" s="307"/>
      <c r="B54" s="155" t="s">
        <v>404</v>
      </c>
      <c r="C54" s="49">
        <v>45108</v>
      </c>
      <c r="D54" s="49"/>
      <c r="E54" s="164"/>
    </row>
    <row r="55" spans="1:10" s="156" customFormat="1" ht="12.75" customHeight="1" x14ac:dyDescent="0.2">
      <c r="A55" s="307"/>
      <c r="B55" s="155" t="s">
        <v>402</v>
      </c>
      <c r="C55" s="49">
        <v>45108</v>
      </c>
      <c r="D55" s="49"/>
      <c r="E55" s="164"/>
    </row>
    <row r="56" spans="1:10" s="156" customFormat="1" ht="12.75" customHeight="1" x14ac:dyDescent="0.2">
      <c r="A56" s="307"/>
      <c r="B56" s="155" t="s">
        <v>395</v>
      </c>
      <c r="C56" s="49">
        <v>45108</v>
      </c>
      <c r="D56" s="49"/>
      <c r="E56" s="164"/>
    </row>
    <row r="57" spans="1:10" s="156" customFormat="1" ht="12.75" customHeight="1" x14ac:dyDescent="0.2">
      <c r="A57" s="307"/>
      <c r="B57" s="155" t="s">
        <v>405</v>
      </c>
      <c r="C57" s="49">
        <v>45117</v>
      </c>
      <c r="D57" s="49"/>
      <c r="E57" s="164"/>
    </row>
    <row r="58" spans="1:10" s="156" customFormat="1" ht="12.75" customHeight="1" x14ac:dyDescent="0.2">
      <c r="A58" s="307"/>
      <c r="B58" s="155" t="s">
        <v>406</v>
      </c>
      <c r="C58" s="49">
        <v>45122</v>
      </c>
      <c r="D58" s="49"/>
      <c r="E58" s="164"/>
      <c r="F58" s="159"/>
      <c r="G58" s="159"/>
      <c r="H58" s="159"/>
      <c r="I58" s="159"/>
      <c r="J58" s="159"/>
    </row>
    <row r="59" spans="1:10" s="156" customFormat="1" ht="12.75" x14ac:dyDescent="0.2">
      <c r="A59" s="310" t="s">
        <v>54</v>
      </c>
      <c r="B59" s="155" t="s">
        <v>442</v>
      </c>
      <c r="C59" s="49">
        <v>45139</v>
      </c>
      <c r="D59" s="49"/>
      <c r="E59" s="164"/>
    </row>
    <row r="60" spans="1:10" s="156" customFormat="1" ht="12.75" x14ac:dyDescent="0.2">
      <c r="A60" s="311"/>
      <c r="B60" s="155" t="s">
        <v>443</v>
      </c>
      <c r="C60" s="49">
        <v>45139</v>
      </c>
      <c r="D60" s="49"/>
      <c r="E60" s="164"/>
    </row>
    <row r="61" spans="1:10" s="156" customFormat="1" ht="12.75" x14ac:dyDescent="0.2">
      <c r="A61" s="311"/>
      <c r="B61" s="155" t="s">
        <v>444</v>
      </c>
      <c r="C61" s="49">
        <v>45139</v>
      </c>
      <c r="D61" s="49"/>
      <c r="E61" s="164"/>
    </row>
    <row r="62" spans="1:10" s="156" customFormat="1" ht="12.75" x14ac:dyDescent="0.2">
      <c r="A62" s="311"/>
      <c r="B62" s="155" t="s">
        <v>445</v>
      </c>
      <c r="C62" s="49">
        <v>45139</v>
      </c>
      <c r="D62" s="49"/>
      <c r="E62" s="164"/>
    </row>
    <row r="63" spans="1:10" s="156" customFormat="1" ht="12.75" x14ac:dyDescent="0.2">
      <c r="A63" s="311"/>
      <c r="B63" s="155" t="s">
        <v>446</v>
      </c>
      <c r="C63" s="49">
        <v>45153</v>
      </c>
      <c r="D63" s="49"/>
      <c r="E63" s="164"/>
    </row>
    <row r="64" spans="1:10" s="156" customFormat="1" ht="12.75" x14ac:dyDescent="0.2">
      <c r="A64" s="311"/>
      <c r="B64" s="155" t="s">
        <v>378</v>
      </c>
      <c r="C64" s="49">
        <v>45153</v>
      </c>
      <c r="D64" s="49"/>
      <c r="E64" s="164"/>
    </row>
    <row r="65" spans="1:9" s="156" customFormat="1" ht="12.75" x14ac:dyDescent="0.2">
      <c r="A65" s="311"/>
      <c r="B65" s="155" t="s">
        <v>394</v>
      </c>
      <c r="C65" s="49">
        <v>45153</v>
      </c>
      <c r="D65" s="49"/>
      <c r="E65" s="164"/>
    </row>
    <row r="66" spans="1:9" s="156" customFormat="1" ht="12.75" x14ac:dyDescent="0.2">
      <c r="A66" s="311"/>
      <c r="B66" s="155" t="s">
        <v>376</v>
      </c>
      <c r="C66" s="49">
        <v>45153</v>
      </c>
      <c r="D66" s="49"/>
      <c r="E66" s="164"/>
    </row>
    <row r="67" spans="1:9" s="156" customFormat="1" ht="12.75" x14ac:dyDescent="0.2">
      <c r="A67" s="311"/>
      <c r="B67" s="239" t="s">
        <v>429</v>
      </c>
      <c r="C67" s="49">
        <v>45153</v>
      </c>
      <c r="D67" s="49"/>
      <c r="E67" s="164"/>
    </row>
    <row r="68" spans="1:9" s="156" customFormat="1" ht="12.75" x14ac:dyDescent="0.2">
      <c r="A68" s="311"/>
      <c r="B68" s="239" t="s">
        <v>430</v>
      </c>
      <c r="C68" s="49">
        <v>45153</v>
      </c>
      <c r="D68" s="49"/>
      <c r="E68" s="164"/>
    </row>
    <row r="69" spans="1:9" s="156" customFormat="1" ht="12.75" x14ac:dyDescent="0.2">
      <c r="A69" s="311"/>
      <c r="B69" s="239" t="s">
        <v>431</v>
      </c>
      <c r="C69" s="49">
        <v>45153</v>
      </c>
      <c r="D69" s="49"/>
      <c r="E69" s="164"/>
    </row>
    <row r="70" spans="1:9" s="156" customFormat="1" ht="12.75" x14ac:dyDescent="0.2">
      <c r="A70" s="312"/>
      <c r="B70" s="166" t="s">
        <v>447</v>
      </c>
      <c r="C70" s="167">
        <v>45169</v>
      </c>
      <c r="D70" s="167"/>
      <c r="E70" s="168"/>
    </row>
    <row r="73" spans="1:9" ht="15.75" customHeight="1" x14ac:dyDescent="0.2">
      <c r="I73" s="305"/>
    </row>
    <row r="74" spans="1:9" ht="15.75" customHeight="1" x14ac:dyDescent="0.2">
      <c r="I74" s="305"/>
    </row>
    <row r="75" spans="1:9" ht="15.75" customHeight="1" x14ac:dyDescent="0.2">
      <c r="I75" s="305"/>
    </row>
  </sheetData>
  <mergeCells count="14">
    <mergeCell ref="E9:E14"/>
    <mergeCell ref="I73:I75"/>
    <mergeCell ref="A53:A58"/>
    <mergeCell ref="A49:A52"/>
    <mergeCell ref="A45:A48"/>
    <mergeCell ref="A59:A70"/>
    <mergeCell ref="A43:A44"/>
    <mergeCell ref="A9:A14"/>
    <mergeCell ref="A15:A21"/>
    <mergeCell ref="A22:A28"/>
    <mergeCell ref="A29:A31"/>
    <mergeCell ref="A39:A42"/>
    <mergeCell ref="A32:A37"/>
    <mergeCell ref="E37:E38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43</v>
      </c>
    </row>
    <row r="19" spans="11:12" x14ac:dyDescent="0.2">
      <c r="K19" s="323" t="s">
        <v>302</v>
      </c>
      <c r="L19" s="323"/>
    </row>
    <row r="20" spans="11:12" x14ac:dyDescent="0.2">
      <c r="K20" s="323"/>
      <c r="L20" s="323"/>
    </row>
    <row r="21" spans="11:12" x14ac:dyDescent="0.2">
      <c r="K21" s="323"/>
      <c r="L21" s="323"/>
    </row>
    <row r="22" spans="11:12" x14ac:dyDescent="0.2">
      <c r="K22" s="323"/>
      <c r="L22" s="323"/>
    </row>
    <row r="23" spans="11:12" x14ac:dyDescent="0.2">
      <c r="K23" s="323"/>
      <c r="L23" s="323"/>
    </row>
    <row r="24" spans="11:12" x14ac:dyDescent="0.2">
      <c r="K24" s="323"/>
      <c r="L24" s="323"/>
    </row>
    <row r="41" spans="1:14" s="105" customFormat="1" ht="12.75" customHeight="1" x14ac:dyDescent="0.2">
      <c r="A41" s="322" t="s">
        <v>228</v>
      </c>
      <c r="B41" s="322"/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104"/>
      <c r="N41" s="104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6" customWidth="1"/>
    <col min="2" max="2" width="26.85546875" style="46" customWidth="1"/>
    <col min="3" max="3" width="19.28515625" style="72" customWidth="1"/>
    <col min="4" max="4" width="16.140625" style="46" customWidth="1"/>
    <col min="5" max="5" width="13.28515625" style="46" customWidth="1"/>
    <col min="6" max="6" width="61.140625" style="46" customWidth="1"/>
    <col min="7" max="16384" width="9.140625" style="46"/>
  </cols>
  <sheetData>
    <row r="1" spans="1:6" ht="15" x14ac:dyDescent="0.25">
      <c r="A1" s="52" t="s">
        <v>114</v>
      </c>
      <c r="B1" s="53" t="s">
        <v>115</v>
      </c>
      <c r="C1" s="54" t="s">
        <v>116</v>
      </c>
      <c r="D1" s="53" t="s">
        <v>117</v>
      </c>
      <c r="E1" s="53" t="s">
        <v>156</v>
      </c>
      <c r="F1" s="53" t="s">
        <v>45</v>
      </c>
    </row>
    <row r="2" spans="1:6" ht="15" x14ac:dyDescent="0.25">
      <c r="A2" s="55" t="s">
        <v>118</v>
      </c>
      <c r="B2" s="56"/>
      <c r="C2" s="57"/>
      <c r="D2" s="56"/>
      <c r="E2" s="56"/>
      <c r="F2" s="58"/>
    </row>
    <row r="3" spans="1:6" x14ac:dyDescent="0.2">
      <c r="A3" s="59" t="s">
        <v>119</v>
      </c>
      <c r="B3" s="46" t="s">
        <v>120</v>
      </c>
      <c r="C3" s="60">
        <v>24000</v>
      </c>
      <c r="D3" s="46" t="s">
        <v>15</v>
      </c>
      <c r="E3" s="46" t="s">
        <v>47</v>
      </c>
      <c r="F3" s="61" t="s">
        <v>121</v>
      </c>
    </row>
    <row r="4" spans="1:6" x14ac:dyDescent="0.2">
      <c r="A4" s="59" t="s">
        <v>157</v>
      </c>
      <c r="B4" s="46" t="s">
        <v>158</v>
      </c>
      <c r="C4" s="60" t="s">
        <v>159</v>
      </c>
      <c r="D4" s="46" t="s">
        <v>54</v>
      </c>
      <c r="E4" s="46" t="s">
        <v>160</v>
      </c>
      <c r="F4" s="61"/>
    </row>
    <row r="5" spans="1:6" x14ac:dyDescent="0.2">
      <c r="A5" s="62" t="s">
        <v>122</v>
      </c>
      <c r="B5" s="63" t="s">
        <v>123</v>
      </c>
      <c r="C5" s="64">
        <v>20800</v>
      </c>
      <c r="D5" s="63" t="s">
        <v>15</v>
      </c>
      <c r="E5" s="63"/>
      <c r="F5" s="65"/>
    </row>
    <row r="6" spans="1:6" ht="15" x14ac:dyDescent="0.25">
      <c r="A6" s="55" t="s">
        <v>124</v>
      </c>
      <c r="B6" s="66"/>
      <c r="C6" s="67"/>
      <c r="D6" s="66"/>
      <c r="E6" s="66"/>
      <c r="F6" s="68"/>
    </row>
    <row r="7" spans="1:6" x14ac:dyDescent="0.2">
      <c r="A7" s="59" t="s">
        <v>125</v>
      </c>
      <c r="B7" s="46" t="s">
        <v>126</v>
      </c>
      <c r="C7" s="60">
        <v>100800</v>
      </c>
      <c r="D7" s="46" t="s">
        <v>53</v>
      </c>
      <c r="E7" s="46" t="s">
        <v>47</v>
      </c>
      <c r="F7" s="61" t="s">
        <v>164</v>
      </c>
    </row>
    <row r="8" spans="1:6" ht="25.5" x14ac:dyDescent="0.2">
      <c r="A8" s="59" t="s">
        <v>161</v>
      </c>
      <c r="B8" s="46" t="s">
        <v>162</v>
      </c>
      <c r="C8" s="60">
        <v>25000</v>
      </c>
      <c r="D8" s="46" t="s">
        <v>53</v>
      </c>
      <c r="E8" s="46" t="s">
        <v>47</v>
      </c>
      <c r="F8" s="69" t="s">
        <v>163</v>
      </c>
    </row>
    <row r="9" spans="1:6" x14ac:dyDescent="0.2">
      <c r="A9" s="59" t="s">
        <v>127</v>
      </c>
      <c r="B9" s="46" t="s">
        <v>128</v>
      </c>
      <c r="C9" s="60">
        <v>10000</v>
      </c>
      <c r="D9" s="46" t="s">
        <v>15</v>
      </c>
      <c r="E9" s="46" t="s">
        <v>47</v>
      </c>
      <c r="F9" s="61" t="s">
        <v>164</v>
      </c>
    </row>
    <row r="10" spans="1:6" x14ac:dyDescent="0.2">
      <c r="A10" s="59" t="s">
        <v>129</v>
      </c>
      <c r="B10" s="46" t="s">
        <v>130</v>
      </c>
      <c r="C10" s="60">
        <v>450</v>
      </c>
      <c r="D10" s="46" t="s">
        <v>49</v>
      </c>
      <c r="E10" s="46" t="s">
        <v>47</v>
      </c>
      <c r="F10" s="61"/>
    </row>
    <row r="11" spans="1:6" x14ac:dyDescent="0.2">
      <c r="A11" s="59" t="s">
        <v>165</v>
      </c>
      <c r="B11" s="46" t="s">
        <v>131</v>
      </c>
      <c r="C11" s="60">
        <v>4000</v>
      </c>
      <c r="D11" s="46" t="s">
        <v>48</v>
      </c>
      <c r="E11" s="46" t="s">
        <v>47</v>
      </c>
      <c r="F11" s="61" t="s">
        <v>166</v>
      </c>
    </row>
    <row r="12" spans="1:6" x14ac:dyDescent="0.2">
      <c r="A12" s="59" t="s">
        <v>132</v>
      </c>
      <c r="B12" s="46" t="s">
        <v>133</v>
      </c>
      <c r="C12" s="60">
        <f>5976+884+1045+2178</f>
        <v>10083</v>
      </c>
      <c r="D12" s="46" t="s">
        <v>134</v>
      </c>
      <c r="E12" s="46" t="s">
        <v>47</v>
      </c>
      <c r="F12" s="61" t="s">
        <v>135</v>
      </c>
    </row>
    <row r="13" spans="1:6" x14ac:dyDescent="0.2">
      <c r="A13" s="59" t="s">
        <v>232</v>
      </c>
      <c r="B13" s="46" t="s">
        <v>233</v>
      </c>
      <c r="C13" s="60">
        <v>2069.04</v>
      </c>
      <c r="D13" s="46" t="s">
        <v>51</v>
      </c>
      <c r="E13" s="46" t="s">
        <v>47</v>
      </c>
      <c r="F13" s="61" t="s">
        <v>234</v>
      </c>
    </row>
    <row r="14" spans="1:6" x14ac:dyDescent="0.2">
      <c r="A14" s="59" t="s">
        <v>249</v>
      </c>
      <c r="B14" s="46" t="s">
        <v>250</v>
      </c>
      <c r="C14" s="60" t="s">
        <v>251</v>
      </c>
      <c r="D14" s="46" t="s">
        <v>52</v>
      </c>
      <c r="E14" s="46" t="s">
        <v>47</v>
      </c>
      <c r="F14" s="61" t="s">
        <v>252</v>
      </c>
    </row>
    <row r="15" spans="1:6" x14ac:dyDescent="0.2">
      <c r="A15" s="62" t="s">
        <v>136</v>
      </c>
      <c r="B15" s="63" t="s">
        <v>137</v>
      </c>
      <c r="C15" s="64">
        <v>18000</v>
      </c>
      <c r="D15" s="63" t="s">
        <v>46</v>
      </c>
      <c r="E15" s="63" t="s">
        <v>47</v>
      </c>
      <c r="F15" s="65" t="s">
        <v>135</v>
      </c>
    </row>
    <row r="16" spans="1:6" ht="15" x14ac:dyDescent="0.25">
      <c r="A16" s="55" t="s">
        <v>138</v>
      </c>
      <c r="B16" s="66"/>
      <c r="C16" s="67"/>
      <c r="D16" s="66"/>
      <c r="E16" s="66"/>
      <c r="F16" s="68"/>
    </row>
    <row r="17" spans="1:6" ht="25.5" customHeight="1" x14ac:dyDescent="0.2">
      <c r="A17" s="59" t="s">
        <v>167</v>
      </c>
      <c r="B17" s="102" t="s">
        <v>168</v>
      </c>
      <c r="C17" s="60">
        <f>7+4</f>
        <v>11</v>
      </c>
      <c r="D17" s="46" t="s">
        <v>14</v>
      </c>
      <c r="E17" s="102" t="s">
        <v>47</v>
      </c>
      <c r="F17" s="106" t="s">
        <v>229</v>
      </c>
    </row>
    <row r="18" spans="1:6" x14ac:dyDescent="0.2">
      <c r="A18" s="59" t="s">
        <v>139</v>
      </c>
      <c r="B18" s="46" t="s">
        <v>173</v>
      </c>
      <c r="C18" s="60">
        <v>8300</v>
      </c>
      <c r="D18" s="46" t="s">
        <v>15</v>
      </c>
      <c r="E18" s="46" t="s">
        <v>47</v>
      </c>
      <c r="F18" s="106" t="s">
        <v>230</v>
      </c>
    </row>
    <row r="19" spans="1:6" ht="25.5" x14ac:dyDescent="0.2">
      <c r="A19" s="117" t="s">
        <v>140</v>
      </c>
      <c r="B19" s="47" t="s">
        <v>141</v>
      </c>
      <c r="C19" s="118">
        <v>7550</v>
      </c>
      <c r="D19" s="47" t="s">
        <v>13</v>
      </c>
      <c r="E19" s="47" t="s">
        <v>47</v>
      </c>
      <c r="F19" s="119"/>
    </row>
    <row r="20" spans="1:6" x14ac:dyDescent="0.2">
      <c r="A20" s="117" t="s">
        <v>253</v>
      </c>
      <c r="B20" s="47" t="s">
        <v>255</v>
      </c>
      <c r="C20" s="118">
        <v>4074</v>
      </c>
      <c r="D20" s="47" t="s">
        <v>50</v>
      </c>
      <c r="E20" s="47" t="s">
        <v>47</v>
      </c>
      <c r="F20" s="119" t="s">
        <v>257</v>
      </c>
    </row>
    <row r="21" spans="1:6" x14ac:dyDescent="0.2">
      <c r="A21" s="117" t="s">
        <v>254</v>
      </c>
      <c r="B21" s="47" t="s">
        <v>256</v>
      </c>
      <c r="C21" s="118">
        <v>1250</v>
      </c>
      <c r="D21" s="47" t="s">
        <v>50</v>
      </c>
      <c r="E21" s="47" t="s">
        <v>47</v>
      </c>
      <c r="F21" s="119" t="s">
        <v>257</v>
      </c>
    </row>
    <row r="22" spans="1:6" x14ac:dyDescent="0.2">
      <c r="A22" s="117" t="s">
        <v>169</v>
      </c>
      <c r="B22" s="47" t="s">
        <v>142</v>
      </c>
      <c r="C22" s="118">
        <v>1500</v>
      </c>
      <c r="D22" s="47" t="s">
        <v>15</v>
      </c>
      <c r="E22" s="47" t="s">
        <v>237</v>
      </c>
      <c r="F22" s="119" t="s">
        <v>231</v>
      </c>
    </row>
    <row r="23" spans="1:6" ht="15" x14ac:dyDescent="0.25">
      <c r="A23" s="55" t="s">
        <v>143</v>
      </c>
      <c r="B23" s="66"/>
      <c r="C23" s="70"/>
      <c r="D23" s="66"/>
      <c r="E23" s="66"/>
      <c r="F23" s="68"/>
    </row>
    <row r="24" spans="1:6" x14ac:dyDescent="0.2">
      <c r="A24" s="59" t="s">
        <v>170</v>
      </c>
      <c r="B24" s="46" t="s">
        <v>144</v>
      </c>
      <c r="C24" s="60">
        <v>17000</v>
      </c>
      <c r="D24" s="46" t="s">
        <v>53</v>
      </c>
      <c r="E24" s="46" t="s">
        <v>47</v>
      </c>
      <c r="F24" s="61" t="s">
        <v>145</v>
      </c>
    </row>
    <row r="25" spans="1:6" x14ac:dyDescent="0.2">
      <c r="A25" s="59" t="s">
        <v>146</v>
      </c>
      <c r="B25" s="46" t="s">
        <v>144</v>
      </c>
      <c r="C25" s="60">
        <v>1800</v>
      </c>
      <c r="D25" s="46" t="s">
        <v>15</v>
      </c>
      <c r="E25" s="46" t="s">
        <v>47</v>
      </c>
      <c r="F25" s="61" t="s">
        <v>147</v>
      </c>
    </row>
    <row r="26" spans="1:6" x14ac:dyDescent="0.2">
      <c r="A26" s="59" t="s">
        <v>148</v>
      </c>
      <c r="B26" s="46" t="s">
        <v>144</v>
      </c>
      <c r="C26" s="60">
        <v>800</v>
      </c>
      <c r="D26" s="46" t="s">
        <v>50</v>
      </c>
      <c r="E26" s="46" t="s">
        <v>47</v>
      </c>
      <c r="F26" s="61" t="s">
        <v>247</v>
      </c>
    </row>
    <row r="27" spans="1:6" ht="15" x14ac:dyDescent="0.25">
      <c r="A27" s="55" t="s">
        <v>149</v>
      </c>
      <c r="B27" s="66"/>
      <c r="C27" s="70"/>
      <c r="D27" s="66"/>
      <c r="E27" s="66"/>
      <c r="F27" s="68"/>
    </row>
    <row r="28" spans="1:6" x14ac:dyDescent="0.2">
      <c r="A28" s="59" t="s">
        <v>150</v>
      </c>
      <c r="B28" s="46" t="s">
        <v>191</v>
      </c>
      <c r="C28" s="60">
        <v>2932</v>
      </c>
      <c r="D28" s="46" t="s">
        <v>13</v>
      </c>
      <c r="E28" s="46" t="s">
        <v>47</v>
      </c>
      <c r="F28" s="61" t="s">
        <v>151</v>
      </c>
    </row>
    <row r="29" spans="1:6" s="107" customFormat="1" ht="25.5" x14ac:dyDescent="0.2">
      <c r="A29" s="108" t="s">
        <v>189</v>
      </c>
      <c r="B29" s="109" t="s">
        <v>190</v>
      </c>
      <c r="C29" s="110">
        <v>8000</v>
      </c>
      <c r="D29" s="107" t="s">
        <v>51</v>
      </c>
      <c r="E29" s="107" t="s">
        <v>47</v>
      </c>
      <c r="F29" s="106" t="s">
        <v>248</v>
      </c>
    </row>
    <row r="30" spans="1:6" s="107" customFormat="1" x14ac:dyDescent="0.2">
      <c r="A30" s="108" t="s">
        <v>244</v>
      </c>
      <c r="B30" s="109" t="s">
        <v>245</v>
      </c>
      <c r="C30" s="110">
        <v>2500</v>
      </c>
      <c r="D30" s="107" t="s">
        <v>15</v>
      </c>
      <c r="E30" s="107" t="s">
        <v>47</v>
      </c>
      <c r="F30" s="106" t="s">
        <v>246</v>
      </c>
    </row>
    <row r="31" spans="1:6" x14ac:dyDescent="0.2">
      <c r="A31" s="59" t="s">
        <v>152</v>
      </c>
      <c r="B31" s="46" t="s">
        <v>153</v>
      </c>
      <c r="C31" s="60">
        <v>2400</v>
      </c>
      <c r="D31" s="46" t="s">
        <v>53</v>
      </c>
      <c r="E31" s="46" t="s">
        <v>47</v>
      </c>
      <c r="F31" s="61" t="s">
        <v>147</v>
      </c>
    </row>
    <row r="32" spans="1:6" x14ac:dyDescent="0.2">
      <c r="A32" s="59" t="s">
        <v>154</v>
      </c>
      <c r="B32" s="46" t="s">
        <v>153</v>
      </c>
      <c r="C32" s="60">
        <v>1270</v>
      </c>
      <c r="D32" s="46" t="s">
        <v>46</v>
      </c>
      <c r="E32" s="46" t="s">
        <v>47</v>
      </c>
      <c r="F32" s="61"/>
    </row>
    <row r="33" spans="1:6" ht="28.15" customHeight="1" x14ac:dyDescent="0.2">
      <c r="A33" s="62" t="s">
        <v>171</v>
      </c>
      <c r="B33" s="63" t="s">
        <v>155</v>
      </c>
      <c r="C33" s="64">
        <v>41256</v>
      </c>
      <c r="D33" s="63" t="s">
        <v>53</v>
      </c>
      <c r="E33" s="63" t="s">
        <v>47</v>
      </c>
      <c r="F33" s="71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School Profile</vt:lpstr>
      <vt:lpstr>Sources</vt:lpstr>
      <vt:lpstr>23-24 Enrol Targets</vt:lpstr>
      <vt:lpstr>24-25 Enrol</vt:lpstr>
      <vt:lpstr>Mod Enrol</vt:lpstr>
      <vt:lpstr>Exited Student Summary</vt:lpstr>
      <vt:lpstr>Compliance-Deliverables</vt:lpstr>
      <vt:lpstr>Financial</vt:lpstr>
      <vt:lpstr>Contracts</vt:lpstr>
      <vt:lpstr>Staff Hirng</vt:lpstr>
      <vt:lpstr>Academic</vt:lpstr>
      <vt:lpstr>Compliance-Safety+</vt:lpstr>
      <vt:lpstr>Staff Cert Status</vt:lpstr>
      <vt:lpstr>Staffing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robin mcdonald</cp:lastModifiedBy>
  <cp:lastPrinted>2023-03-13T22:12:03Z</cp:lastPrinted>
  <dcterms:created xsi:type="dcterms:W3CDTF">2021-12-29T00:14:30Z</dcterms:created>
  <dcterms:modified xsi:type="dcterms:W3CDTF">2024-05-02T00:50:26Z</dcterms:modified>
</cp:coreProperties>
</file>