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HOS2021a\Downloads\"/>
    </mc:Choice>
  </mc:AlternateContent>
  <xr:revisionPtr revIDLastSave="0" documentId="8_{84AF220C-F3BC-4417-B168-203849BB39AB}" xr6:coauthVersionLast="47" xr6:coauthVersionMax="47" xr10:uidLastSave="{00000000-0000-0000-0000-000000000000}"/>
  <bookViews>
    <workbookView xWindow="22932" yWindow="-108" windowWidth="23256" windowHeight="12456" tabRatio="770" xr2:uid="{66D5E875-B0D6-4BAD-9A97-6762493566B0}"/>
  </bookViews>
  <sheets>
    <sheet name="School Profile" sheetId="1" r:id="rId1"/>
    <sheet name="Sources" sheetId="13" state="hidden" r:id="rId2"/>
    <sheet name="23-24 Enrol Targets" sheetId="12" state="hidden" r:id="rId3"/>
    <sheet name="23-24 Enrol" sheetId="14" r:id="rId4"/>
    <sheet name="Exited Student Summary" sheetId="8" r:id="rId5"/>
    <sheet name="Compliance" sheetId="4" r:id="rId6"/>
    <sheet name="Financial" sheetId="3" state="hidden" r:id="rId7"/>
    <sheet name="Contracts" sheetId="10" state="hidden" r:id="rId8"/>
    <sheet name="Conditional-Emerg Cert" sheetId="11" state="hidden" r:id="rId9"/>
    <sheet name="Staff Hirng" sheetId="9" state="hidden" r:id="rId10"/>
    <sheet name="Academic" sheetId="2" state="hidden" r:id="rId11"/>
    <sheet name="SEL" sheetId="7" state="hidden" r:id="rId12"/>
    <sheet name="School Specific Goals" sheetId="5" state="hidden" r:id="rId13"/>
    <sheet name="Logic Model" sheetId="6" state="hidden" r:id="rId14"/>
  </sheets>
  <definedNames>
    <definedName name="_xlnm.Print_Area" localSheetId="10">Academic!$A$1:$AA$35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 i="8" l="1"/>
  <c r="O41" i="8"/>
  <c r="O39" i="8"/>
  <c r="O37" i="8"/>
  <c r="U28" i="2" l="1"/>
  <c r="U27" i="2"/>
  <c r="S28" i="2"/>
  <c r="V27" i="2"/>
  <c r="T27" i="2"/>
  <c r="S27" i="2"/>
  <c r="U26" i="2"/>
  <c r="S26" i="2"/>
  <c r="U25" i="2"/>
  <c r="T25" i="2"/>
  <c r="S25" i="2"/>
  <c r="T28" i="2"/>
  <c r="V13" i="2"/>
  <c r="T13" i="2"/>
  <c r="S13" i="2"/>
  <c r="V12" i="2"/>
  <c r="U12" i="2"/>
  <c r="T12" i="2"/>
  <c r="S12" i="2"/>
  <c r="V11" i="2"/>
  <c r="T11" i="2"/>
  <c r="S11" i="2"/>
  <c r="U10" i="2"/>
  <c r="T10" i="2"/>
  <c r="S10" i="2"/>
  <c r="L5" i="1"/>
  <c r="B16" i="1"/>
  <c r="C16" i="1"/>
  <c r="M16" i="1"/>
  <c r="C23" i="14"/>
  <c r="C24" i="14" s="1"/>
  <c r="C25" i="14" s="1"/>
  <c r="C27" i="14" s="1"/>
  <c r="C19" i="14"/>
  <c r="A50" i="12" l="1"/>
  <c r="A7" i="8"/>
  <c r="C24" i="12" l="1"/>
  <c r="C25" i="12" s="1"/>
  <c r="C26" i="12" s="1"/>
  <c r="C27" i="12" s="1"/>
  <c r="C28" i="12" s="1"/>
  <c r="C20" i="12"/>
  <c r="C17" i="10" l="1"/>
  <c r="E4" i="8" l="1"/>
  <c r="E16" i="1" l="1"/>
  <c r="C12" i="10" l="1"/>
  <c r="D16" i="1"/>
  <c r="F16" i="1"/>
  <c r="G16" i="1"/>
  <c r="H16" i="1"/>
  <c r="I16" i="1"/>
  <c r="J16" i="1"/>
  <c r="K16" i="1"/>
  <c r="L16" i="1"/>
</calcChain>
</file>

<file path=xl/sharedStrings.xml><?xml version="1.0" encoding="utf-8"?>
<sst xmlns="http://schemas.openxmlformats.org/spreadsheetml/2006/main" count="673" uniqueCount="445">
  <si>
    <t>School Profile</t>
  </si>
  <si>
    <t>Staff size</t>
  </si>
  <si>
    <t>Cert (Guide-full)</t>
  </si>
  <si>
    <t>Cert (Guide-conditional)</t>
  </si>
  <si>
    <r>
      <t>Clas</t>
    </r>
    <r>
      <rPr>
        <b/>
        <sz val="9"/>
        <color theme="1"/>
        <rFont val="Arial"/>
        <family val="2"/>
      </rPr>
      <t>sified (Ot</t>
    </r>
    <r>
      <rPr>
        <b/>
        <sz val="10"/>
        <color theme="1"/>
        <rFont val="Arial"/>
        <family val="2"/>
      </rPr>
      <t>her)</t>
    </r>
  </si>
  <si>
    <t>TOTAL</t>
  </si>
  <si>
    <t>School</t>
  </si>
  <si>
    <t>Enrollment (21-22)</t>
  </si>
  <si>
    <t>Budget</t>
  </si>
  <si>
    <t>Nov</t>
  </si>
  <si>
    <t>Dec</t>
  </si>
  <si>
    <t>Jan</t>
  </si>
  <si>
    <t>Feb</t>
  </si>
  <si>
    <t>March</t>
  </si>
  <si>
    <t>April</t>
  </si>
  <si>
    <t>May</t>
  </si>
  <si>
    <t>June</t>
  </si>
  <si>
    <t>K</t>
  </si>
  <si>
    <t>Sped</t>
  </si>
  <si>
    <t>ELL</t>
  </si>
  <si>
    <t>Special Populations</t>
  </si>
  <si>
    <t>Gender</t>
  </si>
  <si>
    <t>Race/Ethnicity</t>
  </si>
  <si>
    <t>District of Origin</t>
  </si>
  <si>
    <t>Male</t>
  </si>
  <si>
    <t>White</t>
  </si>
  <si>
    <t>Spokane</t>
  </si>
  <si>
    <t>Female</t>
  </si>
  <si>
    <t>Two or More Races</t>
  </si>
  <si>
    <t>Mead</t>
  </si>
  <si>
    <t>Other</t>
  </si>
  <si>
    <t>Latinx</t>
  </si>
  <si>
    <t>Central Valley</t>
  </si>
  <si>
    <t>Asian</t>
  </si>
  <si>
    <t>West Valley</t>
  </si>
  <si>
    <t>Black</t>
  </si>
  <si>
    <t>Cheney</t>
  </si>
  <si>
    <t>American Indian/Alaskan Native</t>
  </si>
  <si>
    <t>Deer Park</t>
  </si>
  <si>
    <t>Native Hawaiin/Other Pac Islander</t>
  </si>
  <si>
    <t>Nine Mile Falls</t>
  </si>
  <si>
    <t>East Valley</t>
  </si>
  <si>
    <t>Medical Lake</t>
  </si>
  <si>
    <t>Reardan-Edwall</t>
  </si>
  <si>
    <t>Riverside</t>
  </si>
  <si>
    <t>Liberty</t>
  </si>
  <si>
    <t>Newport</t>
  </si>
  <si>
    <t>Joule Dashboard</t>
  </si>
  <si>
    <t>Compliance</t>
  </si>
  <si>
    <t>Epicenter upload</t>
  </si>
  <si>
    <t>Due Date</t>
  </si>
  <si>
    <t>Submitted?</t>
  </si>
  <si>
    <t>Notes</t>
  </si>
  <si>
    <t>September</t>
  </si>
  <si>
    <t>YES</t>
  </si>
  <si>
    <t>Student Application</t>
  </si>
  <si>
    <t>October</t>
  </si>
  <si>
    <t>Annual Performance Report</t>
  </si>
  <si>
    <t>Financial Audit Letter of Engagement</t>
  </si>
  <si>
    <t>Fourth Fiscal Quarter Financial Report</t>
  </si>
  <si>
    <t>F-196 Form</t>
  </si>
  <si>
    <t>November</t>
  </si>
  <si>
    <t>Fall Assigned School Comparison</t>
  </si>
  <si>
    <t>Board Roster</t>
  </si>
  <si>
    <t>December</t>
  </si>
  <si>
    <t>Recurrent Enrollment</t>
  </si>
  <si>
    <t>First Quarter Board Meeting Agendas, Packets, and Minutes</t>
  </si>
  <si>
    <t>January</t>
  </si>
  <si>
    <t>Annual School Board Meeting Schedule Posted</t>
  </si>
  <si>
    <t>First Fiscal Quarter Financial Report</t>
  </si>
  <si>
    <t>February</t>
  </si>
  <si>
    <t>Independent Audit Report</t>
  </si>
  <si>
    <t>Second Quarter Board Meeting Agendas, Packets, and Minutes</t>
  </si>
  <si>
    <t>Second Fiscal Quarter Financial Report</t>
  </si>
  <si>
    <t>Annual F1 Personal Financial Disclosure Statement</t>
  </si>
  <si>
    <t>Lock Down and Fire Drills Conducted</t>
  </si>
  <si>
    <t>Spring Assigned School Comparison</t>
  </si>
  <si>
    <t>July</t>
  </si>
  <si>
    <t>Annual School Calendar</t>
  </si>
  <si>
    <t>School Specific Goal Results and supporting materials</t>
  </si>
  <si>
    <t>Student Transfers and exits</t>
  </si>
  <si>
    <t>F-203, F-195, F-195F Forms</t>
  </si>
  <si>
    <t>Proposed Annual Budget</t>
  </si>
  <si>
    <t>August</t>
  </si>
  <si>
    <t>Updated Insurance Certification</t>
  </si>
  <si>
    <t>Updated Emergency Contact Information</t>
  </si>
  <si>
    <t>Updated School Coordinators</t>
  </si>
  <si>
    <t>Annual Budget Publication</t>
  </si>
  <si>
    <t>Background Checks</t>
  </si>
  <si>
    <t>Updated Staff Qualifications</t>
  </si>
  <si>
    <t>Updated Training on Child Abuse and Neglect Reporting</t>
  </si>
  <si>
    <t>Board Approved Budget</t>
  </si>
  <si>
    <t xml:space="preserve">https://mypcm21.box.com/s/dtnzutjgwrv4pjta7aiazfobrsquqyfr </t>
  </si>
  <si>
    <t>Link to PCM's approved School Specific Goals</t>
  </si>
  <si>
    <t>Pullman Community Montessori School</t>
  </si>
  <si>
    <t>Aggregate by District by Grade</t>
  </si>
  <si>
    <t xml:space="preserve">District: </t>
  </si>
  <si>
    <t>SEL Summary Report (measured via MEFS)</t>
  </si>
  <si>
    <t>FALL</t>
  </si>
  <si>
    <t>WINTER</t>
  </si>
  <si>
    <t>Jan EER reflection:</t>
  </si>
  <si>
    <t>https://mypcm21.box.com/s/yz1vbzwhuhvsi9wgc04xx4uklkhid23y</t>
  </si>
  <si>
    <t>https://mypcm21.box.com/s/vkhqzyetsg29fi1ht6ptuhcjr93a3bn8</t>
  </si>
  <si>
    <t>YEAR 1-3</t>
  </si>
  <si>
    <t>Educational</t>
  </si>
  <si>
    <t>Discipline/referral rates are low</t>
  </si>
  <si>
    <t>Students buy into culture</t>
  </si>
  <si>
    <t>Student growth is increased</t>
  </si>
  <si>
    <t>Financial</t>
  </si>
  <si>
    <t>Operational</t>
  </si>
  <si>
    <t>Compliance requirement are
being met</t>
  </si>
  <si>
    <t>Staff are galvanizing around mission, vision, and community</t>
  </si>
  <si>
    <t>Fundraising is becoming more consistent.</t>
  </si>
  <si>
    <t>Program is building cash reserve and appears to be on track to sustainability</t>
  </si>
  <si>
    <t>Meeting</t>
  </si>
  <si>
    <t>Progressing/Improving</t>
  </si>
  <si>
    <t>Need work</t>
  </si>
  <si>
    <t>Progressing/Improving (with adjusted plan)</t>
  </si>
  <si>
    <t>Meeting (have caught up on on WA Charters.  Given until July for initial adoption of Educational Equity Plan.)</t>
  </si>
  <si>
    <t>(preliminary med year progress notes)</t>
  </si>
  <si>
    <t>Students Transfer Summary</t>
  </si>
  <si>
    <t>Student no shows</t>
  </si>
  <si>
    <t xml:space="preserve">June EER reflection:  </t>
  </si>
  <si>
    <t>coming soon</t>
  </si>
  <si>
    <t>Head of School</t>
  </si>
  <si>
    <t>Montessori Coach</t>
  </si>
  <si>
    <t>Office &amp; Operations Manager</t>
  </si>
  <si>
    <t>Food Service Manager</t>
  </si>
  <si>
    <t>Special Education Teacher &amp; Program Manager</t>
  </si>
  <si>
    <t>School Nurse</t>
  </si>
  <si>
    <t>Retained</t>
  </si>
  <si>
    <t>Montessori Teacher:  Primary</t>
  </si>
  <si>
    <t>Younger Elementary 1</t>
  </si>
  <si>
    <t>Younger Elementary 2</t>
  </si>
  <si>
    <t>Instructional Assistants</t>
  </si>
  <si>
    <t>YE 1</t>
  </si>
  <si>
    <t>YE 2</t>
  </si>
  <si>
    <t>School Year Exited Student Summary</t>
  </si>
  <si>
    <t>Montessori Teachers/Guides: Elementary</t>
  </si>
  <si>
    <t>NEW</t>
  </si>
  <si>
    <t>Admin/Coach</t>
  </si>
  <si>
    <t>Sped Dir/Teach</t>
  </si>
  <si>
    <t>IA Sub Pool</t>
  </si>
  <si>
    <t>Bus Driver Sub Pool</t>
  </si>
  <si>
    <t>Oct</t>
  </si>
  <si>
    <t>Sept</t>
  </si>
  <si>
    <t>DATE</t>
  </si>
  <si>
    <t>REASON</t>
  </si>
  <si>
    <t>GRADE</t>
  </si>
  <si>
    <t>School Year Entrance Student Summary</t>
  </si>
  <si>
    <t>DRAFT School Specific Goals/Performance Targets</t>
  </si>
  <si>
    <t>Updated School Handbooks - Employee &amp; Student</t>
  </si>
  <si>
    <t>Month</t>
  </si>
  <si>
    <t>Board Approved School Specific Goals/Performance Targets</t>
  </si>
  <si>
    <t>Student Transfers and Exits</t>
  </si>
  <si>
    <t>Charter Financial Statement Due (SAO deadline)</t>
  </si>
  <si>
    <t>CPA Notification from SAO</t>
  </si>
  <si>
    <t>Asset Inventory List</t>
  </si>
  <si>
    <t>OSPI Signed Certificatoin Page (SAO Deadline)</t>
  </si>
  <si>
    <t>Christina Brandt</t>
  </si>
  <si>
    <t>Demond Roberts</t>
  </si>
  <si>
    <t>Vendor</t>
  </si>
  <si>
    <t>Type</t>
  </si>
  <si>
    <t>FY22-23 Amount</t>
  </si>
  <si>
    <t>Renewal Month</t>
  </si>
  <si>
    <t>Special Education Contracts</t>
  </si>
  <si>
    <t>Presence Learning</t>
  </si>
  <si>
    <t>SPED Services</t>
  </si>
  <si>
    <t>Cost will vary depending on student SPED population needs</t>
  </si>
  <si>
    <t>True Measure Collaborative</t>
  </si>
  <si>
    <t>SPED Consulting</t>
  </si>
  <si>
    <t>Business Services Contracts</t>
  </si>
  <si>
    <t>Joule Growth Partners</t>
  </si>
  <si>
    <t>CFO / Accounting / Payroll</t>
  </si>
  <si>
    <t xml:space="preserve">BoardOnTrack </t>
  </si>
  <si>
    <t>Board Support</t>
  </si>
  <si>
    <t>Little Green Light</t>
  </si>
  <si>
    <t>Fundraising Software</t>
  </si>
  <si>
    <t>Marketing</t>
  </si>
  <si>
    <t>Great American Insurance Group</t>
  </si>
  <si>
    <t>Insurance</t>
  </si>
  <si>
    <t>June/July</t>
  </si>
  <si>
    <t>Required by law</t>
  </si>
  <si>
    <t>Eide Bailly</t>
  </si>
  <si>
    <t>Audit</t>
  </si>
  <si>
    <t>Program and Staff Support Contracts</t>
  </si>
  <si>
    <t>TSS Place Network</t>
  </si>
  <si>
    <t>Nautilus Group (Public Montessori in Action International)</t>
  </si>
  <si>
    <t>MTSS Behavior Support</t>
  </si>
  <si>
    <t>Staff PD</t>
  </si>
  <si>
    <t>Technology Services Contracts</t>
  </si>
  <si>
    <t>Tech Software</t>
  </si>
  <si>
    <t>For the student management software (Skyward)</t>
  </si>
  <si>
    <t>Transparent Classroom</t>
  </si>
  <si>
    <t>Cost will increase with student enrollment increase</t>
  </si>
  <si>
    <t>Smartsheet</t>
  </si>
  <si>
    <t>Student Services Contracts</t>
  </si>
  <si>
    <t>Lexia</t>
  </si>
  <si>
    <t>Reading / Literacy</t>
  </si>
  <si>
    <t>NWEA</t>
  </si>
  <si>
    <t>Student Testing</t>
  </si>
  <si>
    <t>Reflection Sciences</t>
  </si>
  <si>
    <t>Student Services</t>
  </si>
  <si>
    <t>Renewed</t>
  </si>
  <si>
    <t>Yellow Barn Occupational Therapy</t>
  </si>
  <si>
    <t>OT Services</t>
  </si>
  <si>
    <t>based on student #</t>
  </si>
  <si>
    <t>1st time</t>
  </si>
  <si>
    <t xml:space="preserve">Spokane International Academy </t>
  </si>
  <si>
    <t>Consulting &amp; Program Support</t>
  </si>
  <si>
    <t>Billed hourly, might be lower or higher. Also a Food Service portion but covered by program.</t>
  </si>
  <si>
    <t>Covered by WA Charters this Year</t>
  </si>
  <si>
    <t>e-LocalLink (CGS)</t>
  </si>
  <si>
    <t>(One time)</t>
  </si>
  <si>
    <t>(NCMPS) National Center for Montessori in the Public Sector</t>
  </si>
  <si>
    <t>Montessori Specific Program Support</t>
  </si>
  <si>
    <t>Ounce of Prevention (Reading &amp; Dyslexia Trainer)</t>
  </si>
  <si>
    <t>NEWESD 101</t>
  </si>
  <si>
    <t>YMCA MOU</t>
  </si>
  <si>
    <t>For Wednesday 1/2 Day Enrichment (contract changes with student number) - this is cap amount. Will be adjusted monthly and will likely be less.</t>
  </si>
  <si>
    <t>Place-based Program Support</t>
  </si>
  <si>
    <t>Total Student Entries</t>
  </si>
  <si>
    <t>Total W/D in SY</t>
  </si>
  <si>
    <t>jill, laylah</t>
  </si>
  <si>
    <t>emily</t>
  </si>
  <si>
    <t>dave, laura, melissa</t>
  </si>
  <si>
    <t>christina, demond, new</t>
  </si>
  <si>
    <t>Classified (IA Classroom-emergency cert)</t>
  </si>
  <si>
    <t>Classified (IA SPED-emergency cert)</t>
  </si>
  <si>
    <t>james</t>
  </si>
  <si>
    <t>katie, trish, jordan, sara</t>
  </si>
  <si>
    <t>desiree, nicole veronica, shayne, kathleen</t>
  </si>
  <si>
    <t>Counselor</t>
  </si>
  <si>
    <t>Grant Funding</t>
  </si>
  <si>
    <t>Classified Sub Pool</t>
  </si>
  <si>
    <t>Total (K-6th)</t>
  </si>
  <si>
    <t>Enrollment Lottery is March 30th</t>
  </si>
  <si>
    <t>1 day late, submitted but did not realize I needed to come back and check the box.</t>
  </si>
  <si>
    <t>Jr. Great Books</t>
  </si>
  <si>
    <t>Litteracy &amp; Reading (core &amp; intervention)</t>
  </si>
  <si>
    <t>Learning Software (intervention)</t>
  </si>
  <si>
    <t>David Schneider</t>
  </si>
  <si>
    <t>NA</t>
  </si>
  <si>
    <t>Jordan Bovee</t>
  </si>
  <si>
    <t>Katie Kendrick</t>
  </si>
  <si>
    <t>Trish Sanchez</t>
  </si>
  <si>
    <t>DJ White</t>
  </si>
  <si>
    <t>Updated Background Checks</t>
  </si>
  <si>
    <t>Office Assistant</t>
  </si>
  <si>
    <t>NEW (retained staff but moved to OE)</t>
  </si>
  <si>
    <t>Older Elementary 1</t>
  </si>
  <si>
    <t>? (still finding for this year)</t>
  </si>
  <si>
    <t>Other core staff</t>
  </si>
  <si>
    <t>ACP/Specialty</t>
  </si>
  <si>
    <t>K-1</t>
  </si>
  <si>
    <t>K-2</t>
  </si>
  <si>
    <t>YE 3</t>
  </si>
  <si>
    <t>OE 1</t>
  </si>
  <si>
    <t>OE 2</t>
  </si>
  <si>
    <t>1 @ 0.35</t>
  </si>
  <si>
    <t>SPED Instructional Assistant 2</t>
  </si>
  <si>
    <t>SPED Instructional Assistant 1</t>
  </si>
  <si>
    <t>Retained (pending hire this year for tutor + PT Sped Para)</t>
  </si>
  <si>
    <t>Bus Driver 1</t>
  </si>
  <si>
    <t>Bus Driver 2</t>
  </si>
  <si>
    <t>?</t>
  </si>
  <si>
    <t>Younger Elementary 3 (NEW RM)</t>
  </si>
  <si>
    <t>Older Elementary 2 (NEW RM)</t>
  </si>
  <si>
    <t>Retained (moved from YE)</t>
  </si>
  <si>
    <t>2022-23</t>
  </si>
  <si>
    <t>SY Tested:</t>
  </si>
  <si>
    <t>READING</t>
  </si>
  <si>
    <t>MATH</t>
  </si>
  <si>
    <t>LAP (ELA)</t>
  </si>
  <si>
    <t>Title 1 (Math)</t>
  </si>
  <si>
    <t>Current School Demographics</t>
  </si>
  <si>
    <t>Cumulative</t>
  </si>
  <si>
    <t xml:space="preserve">Data to base assumptions </t>
  </si>
  <si>
    <t>Application Data Detailed</t>
  </si>
  <si>
    <t>https://mypcm21.box.com/s/rd6k8wrrmcwp71gamyh8plvcmt0jl7nu</t>
  </si>
  <si>
    <t>Yearly Enrollment Tracking Comparables</t>
  </si>
  <si>
    <t>based on previous 2 years enrollment data these enrollment goals are achievable (to examine this see the 2 workbooks linked at the top)</t>
  </si>
  <si>
    <t xml:space="preserve">** Interpretation note: documentation is not 'missing' it need to be reconciled with the accountant.  </t>
  </si>
  <si>
    <t>These were due on Monday (holiday).  I accidentally deleted the compliance calendar and did not have the date down right and I was out of town.  I turned them in the next day.</t>
  </si>
  <si>
    <t>Cut Down, Not budgeted for 23-24</t>
  </si>
  <si>
    <t>Cut Down</t>
  </si>
  <si>
    <t>WA Charters grant to cover (pending)</t>
  </si>
  <si>
    <t>Bloomz</t>
  </si>
  <si>
    <t>Communication System</t>
  </si>
  <si>
    <t>Needed to improve general and emergency communications</t>
  </si>
  <si>
    <t>Projected: 2023-24 School Year Hiring Progress</t>
  </si>
  <si>
    <t>2021-22</t>
  </si>
  <si>
    <t>Contracted</t>
  </si>
  <si>
    <t>Melissa Anderson</t>
  </si>
  <si>
    <t>Certificated</t>
  </si>
  <si>
    <t>Becky Byers</t>
  </si>
  <si>
    <t>FALL 2022</t>
  </si>
  <si>
    <t>https://mypcm21.box.com/s/zb0rzh9m0eajnnjpysi991li63gcom6k</t>
  </si>
  <si>
    <t>Yes</t>
  </si>
  <si>
    <t>No</t>
  </si>
  <si>
    <t>Zearn</t>
  </si>
  <si>
    <t>Math intervention</t>
  </si>
  <si>
    <t>(New)</t>
  </si>
  <si>
    <t>(Will drop in summer)</t>
  </si>
  <si>
    <t>(New) Reading / Litteracy (grant funding)… most of the cost is not reocurring.</t>
  </si>
  <si>
    <t>First Step Internet</t>
  </si>
  <si>
    <t>School Internet</t>
  </si>
  <si>
    <t>$300/Month</t>
  </si>
  <si>
    <t>e-rate qualified</t>
  </si>
  <si>
    <t>LJIST (DEI Work Group)</t>
  </si>
  <si>
    <t>Parentd Empowerment Services (Latysa Flowers)</t>
  </si>
  <si>
    <t>Staff &amp; Board PD -DEI</t>
  </si>
  <si>
    <t>Staff &amp; Board PD - DEI</t>
  </si>
  <si>
    <t>WA Charters grant to covered</t>
  </si>
  <si>
    <t>Current Conditional or Emergency Certification Tracking</t>
  </si>
  <si>
    <t xml:space="preserve">Employee Name </t>
  </si>
  <si>
    <t>Role</t>
  </si>
  <si>
    <t>Progress Tracking</t>
  </si>
  <si>
    <t>Certificated (clock hrs to transfer)</t>
  </si>
  <si>
    <t>YES, before end of year (full sub cert in meantime)</t>
  </si>
  <si>
    <t>Certificate or Certification in Transfer</t>
  </si>
  <si>
    <t>long-term sub (IA)</t>
  </si>
  <si>
    <t>Guide</t>
  </si>
  <si>
    <t>Board Approved</t>
  </si>
  <si>
    <t>IA</t>
  </si>
  <si>
    <t>Emergency Sub Cert</t>
  </si>
  <si>
    <t>Conditional Cert</t>
  </si>
  <si>
    <t>Sponsored for NWEd program to attain early childhood and elementary certification.  Ahead of process, will graduate in June with Teaching Cert.</t>
  </si>
  <si>
    <t>Emily Klein</t>
  </si>
  <si>
    <t>SPED teacher &amp; Program Director</t>
  </si>
  <si>
    <t>YES (for transfer period)</t>
  </si>
  <si>
    <t>Switch to conditional for fall when join NWEd program</t>
  </si>
  <si>
    <t>*multiple levels of montessori training and experience as lead guide</t>
  </si>
  <si>
    <t>* only the emergency certifications or conditional certifiction for employees with chance of extended coverage are listed.</t>
  </si>
  <si>
    <t>NOTE….2nd grade does not take SBA</t>
  </si>
  <si>
    <t>5th &amp; 8th graders take the WCAS</t>
  </si>
  <si>
    <t xml:space="preserve">3rd - 8th grade take ELA &amp; Math </t>
  </si>
  <si>
    <t>Aggregate by District by Age Grouping/Classroom</t>
  </si>
  <si>
    <t>Achievement and Projected Proficiency Summary Report</t>
  </si>
  <si>
    <t>* interpretation note: K tests begin in the winter rather than fall.  K tests must be interpreted lightly as this is their first test ever.</t>
  </si>
  <si>
    <t>BASELINE</t>
  </si>
  <si>
    <t>Intent to returns (due 4/11/2023)</t>
  </si>
  <si>
    <t>Where we are (cumulative)?</t>
  </si>
  <si>
    <t>To see detailed view of application data see here</t>
  </si>
  <si>
    <t>Target for # of new applications</t>
  </si>
  <si>
    <t>New Application Goals</t>
  </si>
  <si>
    <t>Number of seats total = 145</t>
  </si>
  <si>
    <t>Number of students returning = 85 (we gained 2 new kinders)</t>
  </si>
  <si>
    <t>Summer attrition estimate = 6 (assume 1 lost from each grade over summer)</t>
  </si>
  <si>
    <t>85-6 = 79 # of students estimated to return in the fall </t>
  </si>
  <si>
    <t># of seats (145) - # returning (79) = 66 seats to fill before accepting new apps (accounts for summer attrition)</t>
  </si>
  <si>
    <t>66 * 56% = 37 # applications needed beyond the number of seats to fill before accepting new apps based on conversion rate of new apps to actually students walking through the door on day 1</t>
  </si>
  <si>
    <t>TOTAL APPS NEEDED to safely assume a waitlist and meet budgeted enrollment targets 66 + 37 = 103</t>
  </si>
  <si>
    <t>(New) Offer kinder open house May 11 &amp; 17</t>
  </si>
  <si>
    <t>(New) Offer AC open house May 20</t>
  </si>
  <si>
    <t>Responsive Enrollment Plan Update:</t>
  </si>
  <si>
    <t>(late) Hand delivery of packets to apartments end of this week</t>
  </si>
  <si>
    <t>(late) Update of items &amp; touch base with pre-schools this week and early next week</t>
  </si>
  <si>
    <t>Laylah Sullivan</t>
  </si>
  <si>
    <t xml:space="preserve">Head of School </t>
  </si>
  <si>
    <t xml:space="preserve">NA </t>
  </si>
  <si>
    <t>(New) Run K open houses weekly through July</t>
  </si>
  <si>
    <t>(New) Touch base with early learning centers again and push out to families.</t>
  </si>
  <si>
    <t>(New) Run 3 more OE &amp; AC open house</t>
  </si>
  <si>
    <t>(New) Looking for 2-3 community events that focus on littles (reading at the library, science center volunteer)</t>
  </si>
  <si>
    <t>Intent Verifications (due 6/16/2023)</t>
  </si>
  <si>
    <t xml:space="preserve">Blank </t>
  </si>
  <si>
    <t>Total Sent</t>
  </si>
  <si>
    <t>(New) Run 2 more OE &amp; AC open house</t>
  </si>
  <si>
    <t xml:space="preserve">(New) Participate in text marketing campaign </t>
  </si>
  <si>
    <t>PRE-LOTTERY Tracking &amp; Projections</t>
  </si>
  <si>
    <t>Aug</t>
  </si>
  <si>
    <t>4 (1 mon)</t>
  </si>
  <si>
    <t>(New) WA Charters digital marketing campaign (they are making some update on Friday)</t>
  </si>
  <si>
    <t>Move out of state</t>
  </si>
  <si>
    <t>Program size too small</t>
  </si>
  <si>
    <t>Program not a good fit</t>
  </si>
  <si>
    <t>Moved to Central WA</t>
  </si>
  <si>
    <t>Health concerns - Return to Homeschool</t>
  </si>
  <si>
    <t xml:space="preserve">K </t>
  </si>
  <si>
    <t>Decided to Homeshool instead</t>
  </si>
  <si>
    <t>Moved to Colorado</t>
  </si>
  <si>
    <t xml:space="preserve">Moved to Colfax  </t>
  </si>
  <si>
    <t>Program Fit - TF to PSD</t>
  </si>
  <si>
    <t>Program Fit - Returned to Palouse SD</t>
  </si>
  <si>
    <t>Not satisfied with Volunteer Policy - Returned to Homeschool</t>
  </si>
  <si>
    <t>Not satisfied with program and grievance &amp; conflict resolution process - Return to homeschool</t>
  </si>
  <si>
    <t>Moved out of state</t>
  </si>
  <si>
    <t>Moved back from OOS</t>
  </si>
  <si>
    <t>Current home school after PSD last year</t>
  </si>
  <si>
    <t xml:space="preserve">PSD not a good fit </t>
  </si>
  <si>
    <t>Offered Seat 12/27/2022</t>
  </si>
  <si>
    <t>Accepted Seat 2/17/2023 - Est Start 2/27</t>
  </si>
  <si>
    <t>Offered Seat 2/10/2023 (Tour family)</t>
  </si>
  <si>
    <t>Seat Accepted</t>
  </si>
  <si>
    <t>Pending application  - walk up tour</t>
  </si>
  <si>
    <t>Accepted Seat</t>
  </si>
  <si>
    <t>Original K Student we'd been working with</t>
  </si>
  <si>
    <t>TC app says 2022-23 sy - verifying if intention was for next year</t>
  </si>
  <si>
    <t>22-25</t>
  </si>
  <si>
    <t>24-30</t>
  </si>
  <si>
    <t>Classified (IA Classroom-Certified)</t>
  </si>
  <si>
    <t>Nurse</t>
  </si>
  <si>
    <t>General &amp; Categorical Funding</t>
  </si>
  <si>
    <t>July and August reflect proposed change to K</t>
  </si>
  <si>
    <t>This is a NET ATTRITION of 5 students over the 2022-23 school year</t>
  </si>
  <si>
    <t>85% return rate overall</t>
  </si>
  <si>
    <t>AC</t>
  </si>
  <si>
    <t>OE</t>
  </si>
  <si>
    <t>YE</t>
  </si>
  <si>
    <t>No intent to return and summer attrition reasons</t>
  </si>
  <si>
    <t>Academic Growth Summaries</t>
  </si>
  <si>
    <t>Draft School Specific Goals</t>
  </si>
  <si>
    <t>There does appear to be an error for the Annual Budget.  Matt had contacted the commission about this but is is till listed on the dashboard?  Also Insurance certification is on the list twice?</t>
  </si>
  <si>
    <t>Quarterly Board Meeting Agendas</t>
  </si>
  <si>
    <t>Quarterly Board Meeting Minutes</t>
  </si>
  <si>
    <t>Quarterly Board Meeting Packets</t>
  </si>
  <si>
    <t>Pending</t>
  </si>
  <si>
    <t>Dealy in getting items and did not communicate with commission on time.</t>
  </si>
  <si>
    <t>Error on google calendar.</t>
  </si>
  <si>
    <t>Download issues.  Submitted close after deadline.</t>
  </si>
  <si>
    <t>Washington State Charter School Commission 2022-23 SY Compliance Tracking</t>
  </si>
  <si>
    <t>We recently received $20K in local support, not reflected in this dashboard but will be reflected in July</t>
  </si>
  <si>
    <t>(into first)</t>
  </si>
  <si>
    <t>(into 2, 3)</t>
  </si>
  <si>
    <t>(into 6,7)</t>
  </si>
  <si>
    <t>(into 4, 5)</t>
  </si>
  <si>
    <t>L1</t>
  </si>
  <si>
    <t>L2</t>
  </si>
  <si>
    <t>L3</t>
  </si>
  <si>
    <t>L4</t>
  </si>
  <si>
    <t>*</t>
  </si>
  <si>
    <t>Grade</t>
  </si>
  <si>
    <t>Student Count</t>
  </si>
  <si>
    <t>ACTUAL ELA SBA OUTCOMES</t>
  </si>
  <si>
    <t>ACTUAL Math SBA OUTCOMES</t>
  </si>
  <si>
    <t>#'s less than 10 are concealed</t>
  </si>
  <si>
    <t>4 are returning students</t>
  </si>
  <si>
    <t>10 are returning students</t>
  </si>
  <si>
    <t>2 are returning students</t>
  </si>
  <si>
    <t>** We have received 7 applications for Kinders that are not eligble based on age</t>
  </si>
  <si>
    <t xml:space="preserve"> 4 of which were in August</t>
  </si>
  <si>
    <t xml:space="preserve">Lentil Fest Booth </t>
  </si>
  <si>
    <t>Enrollment Tracking Table</t>
  </si>
  <si>
    <t xml:space="preserve">A family emergency took me away form work for a while.  We also found an error in MAP that caused us to recheck and export data for this school year.  I am still getting back on track and catching up on deliverables for the Commission and WA Charters.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</si>
</sst>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mm/dd"/>
    <numFmt numFmtId="165" formatCode="m/d"/>
  </numFmts>
  <fonts count="60" x14ac:knownFonts="1">
    <font>
      <sz val="10"/>
      <color rgb="FF000000"/>
      <name val="Arial"/>
    </font>
    <font>
      <b/>
      <sz val="14"/>
      <color theme="1"/>
      <name val="Arial"/>
      <family val="2"/>
    </font>
    <font>
      <b/>
      <sz val="10"/>
      <color theme="1"/>
      <name val="Arial"/>
      <family val="2"/>
    </font>
    <font>
      <b/>
      <sz val="9"/>
      <color theme="1"/>
      <name val="Arial"/>
      <family val="2"/>
    </font>
    <font>
      <b/>
      <sz val="10"/>
      <color rgb="FF000000"/>
      <name val="Arial"/>
      <family val="2"/>
    </font>
    <font>
      <sz val="10"/>
      <color theme="1"/>
      <name val="Arial"/>
      <family val="2"/>
    </font>
    <font>
      <sz val="10"/>
      <color rgb="FF000000"/>
      <name val="Arial"/>
      <family val="2"/>
    </font>
    <font>
      <sz val="10"/>
      <color theme="1"/>
      <name val="Arial"/>
      <family val="2"/>
    </font>
    <font>
      <sz val="10"/>
      <name val="Arial"/>
      <family val="2"/>
    </font>
    <font>
      <u/>
      <sz val="10"/>
      <color theme="10"/>
      <name val="Arial"/>
      <family val="2"/>
    </font>
    <font>
      <sz val="10"/>
      <color rgb="FF7030A0"/>
      <name val="Arial"/>
      <family val="2"/>
    </font>
    <font>
      <sz val="10"/>
      <color rgb="FFFF0000"/>
      <name val="Arial"/>
      <family val="2"/>
    </font>
    <font>
      <sz val="7.5"/>
      <color indexed="8"/>
      <name val="Arial"/>
      <family val="2"/>
    </font>
    <font>
      <b/>
      <sz val="7.5"/>
      <color indexed="8"/>
      <name val="Arial"/>
      <family val="2"/>
    </font>
    <font>
      <b/>
      <sz val="13.5"/>
      <color indexed="8"/>
      <name val="Arial"/>
      <family val="2"/>
    </font>
    <font>
      <sz val="10.5"/>
      <color indexed="8"/>
      <name val="Arial"/>
      <family val="2"/>
    </font>
    <font>
      <b/>
      <sz val="10"/>
      <color rgb="FF7030A0"/>
      <name val="Arial"/>
      <family val="2"/>
    </font>
    <font>
      <b/>
      <i/>
      <sz val="10"/>
      <name val="Arial"/>
      <family val="2"/>
    </font>
    <font>
      <sz val="11"/>
      <name val="Arial"/>
      <family val="2"/>
    </font>
    <font>
      <sz val="11"/>
      <name val="Calibri"/>
      <family val="2"/>
      <scheme val="minor"/>
    </font>
    <font>
      <b/>
      <sz val="11"/>
      <color theme="0"/>
      <name val="Calibri"/>
      <family val="2"/>
      <scheme val="minor"/>
    </font>
    <font>
      <b/>
      <sz val="10"/>
      <name val="Arial"/>
      <family val="2"/>
    </font>
    <font>
      <i/>
      <sz val="10"/>
      <color rgb="FF000000"/>
      <name val="Arial"/>
      <family val="2"/>
    </font>
    <font>
      <b/>
      <sz val="14"/>
      <color theme="1"/>
      <name val="Calibri Light"/>
      <family val="2"/>
      <scheme val="major"/>
    </font>
    <font>
      <sz val="10"/>
      <color rgb="FF000000"/>
      <name val="Calibri Light"/>
      <family val="2"/>
      <scheme val="major"/>
    </font>
    <font>
      <sz val="10"/>
      <color theme="1"/>
      <name val="Calibri Light"/>
      <family val="2"/>
      <scheme val="major"/>
    </font>
    <font>
      <b/>
      <sz val="12"/>
      <color theme="1"/>
      <name val="Calibri Light"/>
      <family val="2"/>
      <scheme val="major"/>
    </font>
    <font>
      <b/>
      <sz val="10"/>
      <name val="Calibri Light"/>
      <family val="2"/>
      <scheme val="major"/>
    </font>
    <font>
      <sz val="10"/>
      <name val="Calibri Light"/>
      <family val="2"/>
      <scheme val="major"/>
    </font>
    <font>
      <b/>
      <sz val="10"/>
      <color theme="1"/>
      <name val="Calibri Light"/>
      <family val="2"/>
      <scheme val="major"/>
    </font>
    <font>
      <b/>
      <sz val="11"/>
      <color theme="1"/>
      <name val="Calibri Light"/>
      <family val="2"/>
      <scheme val="major"/>
    </font>
    <font>
      <i/>
      <sz val="10"/>
      <color theme="0"/>
      <name val="Arial"/>
      <family val="2"/>
    </font>
    <font>
      <sz val="10"/>
      <color theme="0"/>
      <name val="Arial"/>
      <family val="2"/>
    </font>
    <font>
      <b/>
      <i/>
      <sz val="10"/>
      <color theme="1"/>
      <name val="Arial"/>
      <family val="2"/>
    </font>
    <font>
      <b/>
      <i/>
      <sz val="10"/>
      <color rgb="FF000000"/>
      <name val="Arial"/>
      <family val="2"/>
    </font>
    <font>
      <b/>
      <sz val="9"/>
      <color rgb="FF000000"/>
      <name val="Arial"/>
      <family val="2"/>
    </font>
    <font>
      <i/>
      <sz val="10"/>
      <color theme="2" tint="-0.499984740745262"/>
      <name val="Arial"/>
      <family val="2"/>
    </font>
    <font>
      <sz val="8"/>
      <color theme="1"/>
      <name val="Calibri Light"/>
      <family val="2"/>
      <scheme val="major"/>
    </font>
    <font>
      <sz val="10"/>
      <color theme="5"/>
      <name val="Arial"/>
      <family val="2"/>
    </font>
    <font>
      <b/>
      <sz val="10"/>
      <color theme="0"/>
      <name val="Arial"/>
      <family val="2"/>
    </font>
    <font>
      <b/>
      <sz val="10.5"/>
      <color theme="5"/>
      <name val="Arial"/>
      <family val="2"/>
    </font>
    <font>
      <i/>
      <sz val="10"/>
      <color rgb="FFFF0000"/>
      <name val="Arial"/>
      <family val="2"/>
    </font>
    <font>
      <sz val="10"/>
      <color rgb="FF00B050"/>
      <name val="Arial"/>
      <family val="2"/>
    </font>
    <font>
      <sz val="10"/>
      <color rgb="FF000000"/>
      <name val="Arial"/>
      <family val="2"/>
    </font>
    <font>
      <b/>
      <sz val="10"/>
      <color rgb="FFFF0000"/>
      <name val="Arial"/>
      <family val="2"/>
    </font>
    <font>
      <strike/>
      <sz val="10"/>
      <color rgb="FFFF0000"/>
      <name val="Arial"/>
      <family val="2"/>
    </font>
    <font>
      <b/>
      <sz val="10"/>
      <color rgb="FF00B0F0"/>
      <name val="Arial"/>
      <family val="2"/>
    </font>
    <font>
      <sz val="8"/>
      <name val="Arial"/>
      <family val="2"/>
    </font>
    <font>
      <b/>
      <i/>
      <sz val="10"/>
      <color theme="5"/>
      <name val="Arial"/>
      <family val="2"/>
    </font>
    <font>
      <i/>
      <sz val="10"/>
      <color rgb="FFFF00FF"/>
      <name val="Arial"/>
      <family val="2"/>
    </font>
    <font>
      <sz val="10"/>
      <color rgb="FFFF00FF"/>
      <name val="Arial"/>
      <family val="2"/>
    </font>
    <font>
      <b/>
      <sz val="10"/>
      <color rgb="FF0808E8"/>
      <name val="Arial"/>
      <family val="2"/>
    </font>
    <font>
      <b/>
      <sz val="12"/>
      <color rgb="FF0808E8"/>
      <name val="Arial"/>
      <family val="2"/>
    </font>
    <font>
      <sz val="10"/>
      <color rgb="FFFF5050"/>
      <name val="Calibri Light"/>
      <family val="2"/>
      <scheme val="major"/>
    </font>
    <font>
      <sz val="10"/>
      <color rgb="FF0808E8"/>
      <name val="Calibri Light"/>
      <family val="2"/>
      <scheme val="major"/>
    </font>
    <font>
      <i/>
      <sz val="10"/>
      <color theme="5"/>
      <name val="Arial"/>
      <family val="2"/>
    </font>
    <font>
      <b/>
      <u/>
      <sz val="10"/>
      <color rgb="FF000000"/>
      <name val="Arial"/>
      <family val="2"/>
    </font>
    <font>
      <sz val="11"/>
      <color rgb="FF9C5700"/>
      <name val="Calibri"/>
      <family val="2"/>
      <scheme val="minor"/>
    </font>
    <font>
      <b/>
      <sz val="12"/>
      <color rgb="FF9C5700"/>
      <name val="Calibri"/>
      <family val="2"/>
      <scheme val="minor"/>
    </font>
    <font>
      <b/>
      <strike/>
      <sz val="10"/>
      <color rgb="FFFF0000"/>
      <name val="Arial"/>
      <family val="2"/>
    </font>
  </fonts>
  <fills count="24">
    <fill>
      <patternFill patternType="none"/>
    </fill>
    <fill>
      <patternFill patternType="gray125"/>
    </fill>
    <fill>
      <patternFill patternType="solid">
        <fgColor rgb="FFEFEFEF"/>
        <bgColor rgb="FFEFEFEF"/>
      </patternFill>
    </fill>
    <fill>
      <patternFill patternType="solid">
        <fgColor theme="4" tint="0.39997558519241921"/>
        <bgColor indexed="64"/>
      </patternFill>
    </fill>
    <fill>
      <patternFill patternType="solid">
        <fgColor rgb="FFFFCCFF"/>
        <bgColor indexed="64"/>
      </patternFill>
    </fill>
    <fill>
      <patternFill patternType="solid">
        <fgColor rgb="FF66FF99"/>
        <bgColor indexed="64"/>
      </patternFill>
    </fill>
    <fill>
      <patternFill patternType="solid">
        <fgColor theme="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rgb="FFFFCCFF"/>
        <bgColor rgb="FF000000"/>
      </patternFill>
    </fill>
    <fill>
      <patternFill patternType="solid">
        <fgColor rgb="FFFFFF00"/>
        <bgColor indexed="64"/>
      </patternFill>
    </fill>
    <fill>
      <patternFill patternType="solid">
        <fgColor rgb="FFFF5050"/>
        <bgColor indexed="64"/>
      </patternFill>
    </fill>
    <fill>
      <patternFill patternType="solid">
        <fgColor rgb="FFC00000"/>
        <bgColor indexed="64"/>
      </patternFill>
    </fill>
    <fill>
      <patternFill patternType="solid">
        <fgColor rgb="FFFFC000"/>
        <bgColor indexed="64"/>
      </patternFill>
    </fill>
    <fill>
      <patternFill patternType="solid">
        <fgColor theme="9" tint="-0.249977111117893"/>
        <bgColor indexed="64"/>
      </patternFill>
    </fill>
    <fill>
      <patternFill patternType="solid">
        <fgColor rgb="FF0070C0"/>
        <bgColor indexed="64"/>
      </patternFill>
    </fill>
    <fill>
      <patternFill patternType="solid">
        <fgColor rgb="FFFFEB9C"/>
      </patternFill>
    </fill>
  </fills>
  <borders count="39">
    <border>
      <left/>
      <right/>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ck">
        <color rgb="FF000000"/>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medium">
        <color indexed="64"/>
      </bottom>
      <diagonal/>
    </border>
  </borders>
  <cellStyleXfs count="5">
    <xf numFmtId="0" fontId="0" fillId="0" borderId="0"/>
    <xf numFmtId="0" fontId="9" fillId="0" borderId="0" applyNumberFormat="0" applyFill="0" applyBorder="0" applyAlignment="0" applyProtection="0"/>
    <xf numFmtId="0" fontId="18" fillId="0" borderId="0"/>
    <xf numFmtId="43" fontId="43" fillId="0" borderId="0" applyFont="0" applyFill="0" applyBorder="0" applyAlignment="0" applyProtection="0"/>
    <xf numFmtId="0" fontId="57" fillId="23" borderId="0" applyNumberFormat="0" applyBorder="0" applyAlignment="0" applyProtection="0"/>
  </cellStyleXfs>
  <cellXfs count="283">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wrapText="1"/>
    </xf>
    <xf numFmtId="0" fontId="4" fillId="0" borderId="0" xfId="0" applyFont="1" applyAlignment="1">
      <alignment horizontal="center" wrapText="1"/>
    </xf>
    <xf numFmtId="0" fontId="0" fillId="0" borderId="0" xfId="0" applyAlignment="1">
      <alignment wrapText="1"/>
    </xf>
    <xf numFmtId="0" fontId="5" fillId="0" borderId="2" xfId="0" applyFont="1" applyBorder="1"/>
    <xf numFmtId="0" fontId="5" fillId="0" borderId="2" xfId="0" applyFont="1" applyBorder="1" applyAlignment="1">
      <alignment horizontal="center"/>
    </xf>
    <xf numFmtId="0" fontId="4" fillId="0" borderId="0" xfId="0" applyFont="1" applyAlignment="1">
      <alignment horizontal="center"/>
    </xf>
    <xf numFmtId="0" fontId="6" fillId="0" borderId="0" xfId="0" applyFont="1"/>
    <xf numFmtId="0" fontId="2" fillId="0" borderId="1" xfId="0" applyFont="1" applyBorder="1"/>
    <xf numFmtId="0" fontId="2" fillId="0" borderId="1"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5" fillId="0" borderId="8" xfId="0" applyFont="1" applyBorder="1"/>
    <xf numFmtId="0" fontId="2" fillId="0" borderId="8" xfId="0" applyFont="1" applyBorder="1" applyAlignment="1">
      <alignment horizontal="center"/>
    </xf>
    <xf numFmtId="0" fontId="2" fillId="0" borderId="0" xfId="0" applyFont="1"/>
    <xf numFmtId="0" fontId="5" fillId="0" borderId="8" xfId="0" applyFont="1" applyBorder="1" applyAlignment="1">
      <alignment wrapText="1"/>
    </xf>
    <xf numFmtId="0" fontId="5" fillId="0" borderId="0" xfId="0" applyFont="1"/>
    <xf numFmtId="0" fontId="4" fillId="0" borderId="0" xfId="0" applyFont="1" applyAlignment="1">
      <alignment horizontal="center" vertical="center"/>
    </xf>
    <xf numFmtId="0" fontId="6" fillId="0" borderId="0" xfId="0" applyFont="1" applyAlignment="1">
      <alignment horizontal="center"/>
    </xf>
    <xf numFmtId="0" fontId="0" fillId="0" borderId="0" xfId="0" applyAlignment="1">
      <alignment horizontal="center"/>
    </xf>
    <xf numFmtId="0" fontId="4" fillId="0" borderId="0" xfId="0" applyFont="1" applyAlignment="1">
      <alignment vertical="center"/>
    </xf>
    <xf numFmtId="0" fontId="7" fillId="0" borderId="0" xfId="0" applyFont="1" applyAlignment="1">
      <alignment vertical="center" wrapText="1"/>
    </xf>
    <xf numFmtId="0" fontId="9" fillId="0" borderId="0" xfId="1" applyAlignment="1"/>
    <xf numFmtId="0" fontId="11" fillId="0" borderId="0" xfId="0" applyFont="1"/>
    <xf numFmtId="0" fontId="5" fillId="0" borderId="8" xfId="0" applyFont="1" applyBorder="1" applyAlignment="1">
      <alignment vertical="center"/>
    </xf>
    <xf numFmtId="0" fontId="4" fillId="0" borderId="0" xfId="0" applyFont="1" applyAlignment="1">
      <alignment horizontal="left"/>
    </xf>
    <xf numFmtId="0" fontId="0" fillId="0" borderId="0" xfId="0" applyAlignment="1">
      <alignment horizontal="left"/>
    </xf>
    <xf numFmtId="0" fontId="11" fillId="0" borderId="0" xfId="0" applyFont="1" applyAlignment="1">
      <alignment horizontal="center"/>
    </xf>
    <xf numFmtId="0" fontId="9" fillId="0" borderId="0" xfId="1"/>
    <xf numFmtId="0" fontId="16" fillId="0" borderId="0" xfId="0" applyFont="1"/>
    <xf numFmtId="0" fontId="17" fillId="0" borderId="8" xfId="0" applyFont="1" applyBorder="1" applyAlignment="1">
      <alignment horizontal="center"/>
    </xf>
    <xf numFmtId="0" fontId="6" fillId="0" borderId="0" xfId="0" applyFont="1" applyAlignment="1">
      <alignment wrapText="1"/>
    </xf>
    <xf numFmtId="0" fontId="4" fillId="0" borderId="0" xfId="0" applyFont="1" applyAlignment="1">
      <alignment wrapText="1"/>
    </xf>
    <xf numFmtId="0" fontId="4" fillId="0" borderId="14" xfId="0" applyFont="1" applyBorder="1"/>
    <xf numFmtId="0" fontId="0" fillId="0" borderId="14" xfId="0" applyBorder="1"/>
    <xf numFmtId="0" fontId="0" fillId="0" borderId="14" xfId="0" applyBorder="1" applyAlignment="1">
      <alignment horizontal="left"/>
    </xf>
    <xf numFmtId="0" fontId="0" fillId="0" borderId="0" xfId="0" applyAlignment="1">
      <alignment horizontal="left" vertical="top"/>
    </xf>
    <xf numFmtId="0" fontId="17" fillId="0" borderId="4" xfId="0" applyFont="1" applyBorder="1" applyAlignment="1">
      <alignment horizontal="center"/>
    </xf>
    <xf numFmtId="0" fontId="0" fillId="7" borderId="0" xfId="0" applyFill="1"/>
    <xf numFmtId="0" fontId="21" fillId="0" borderId="5" xfId="0" applyFont="1" applyBorder="1" applyAlignment="1">
      <alignment horizontal="center"/>
    </xf>
    <xf numFmtId="0" fontId="21" fillId="0" borderId="8" xfId="0" applyFont="1" applyBorder="1" applyAlignment="1">
      <alignment horizontal="center"/>
    </xf>
    <xf numFmtId="0" fontId="21" fillId="0" borderId="4" xfId="0" applyFont="1" applyBorder="1" applyAlignment="1">
      <alignment horizontal="center"/>
    </xf>
    <xf numFmtId="0" fontId="6" fillId="0" borderId="0" xfId="0" applyFont="1" applyAlignment="1">
      <alignment horizontal="left"/>
    </xf>
    <xf numFmtId="14" fontId="0" fillId="0" borderId="0" xfId="0" applyNumberFormat="1" applyAlignment="1">
      <alignment horizontal="left"/>
    </xf>
    <xf numFmtId="0" fontId="6" fillId="0" borderId="14" xfId="0" applyFont="1" applyBorder="1" applyAlignment="1">
      <alignment horizontal="right"/>
    </xf>
    <xf numFmtId="0" fontId="1" fillId="8" borderId="0" xfId="0" applyFont="1" applyFill="1"/>
    <xf numFmtId="0" fontId="1" fillId="9" borderId="0" xfId="0" applyFont="1" applyFill="1"/>
    <xf numFmtId="0" fontId="4" fillId="0" borderId="21" xfId="0" applyFont="1" applyBorder="1" applyAlignment="1">
      <alignment horizontal="left"/>
    </xf>
    <xf numFmtId="0" fontId="4" fillId="0" borderId="21" xfId="0" applyFont="1" applyBorder="1"/>
    <xf numFmtId="0" fontId="22" fillId="0" borderId="0" xfId="0" applyFont="1" applyAlignment="1">
      <alignment horizontal="left"/>
    </xf>
    <xf numFmtId="0" fontId="23" fillId="0" borderId="0" xfId="0" applyFont="1"/>
    <xf numFmtId="0" fontId="24" fillId="0" borderId="0" xfId="0" applyFont="1"/>
    <xf numFmtId="0" fontId="25" fillId="0" borderId="0" xfId="0" applyFont="1"/>
    <xf numFmtId="0" fontId="26" fillId="0" borderId="0" xfId="0" applyFont="1"/>
    <xf numFmtId="0" fontId="25" fillId="0" borderId="8" xfId="0" applyFont="1" applyBorder="1"/>
    <xf numFmtId="0" fontId="26" fillId="0" borderId="8" xfId="0" applyFont="1" applyBorder="1"/>
    <xf numFmtId="0" fontId="26" fillId="0" borderId="8" xfId="0" applyFont="1" applyBorder="1" applyAlignment="1">
      <alignment horizontal="center"/>
    </xf>
    <xf numFmtId="164" fontId="25" fillId="0" borderId="8" xfId="0" applyNumberFormat="1" applyFont="1" applyBorder="1" applyAlignment="1">
      <alignment horizontal="center"/>
    </xf>
    <xf numFmtId="165" fontId="25" fillId="0" borderId="8" xfId="0" applyNumberFormat="1" applyFont="1" applyBorder="1" applyAlignment="1">
      <alignment horizontal="center"/>
    </xf>
    <xf numFmtId="0" fontId="25" fillId="0" borderId="8" xfId="0" applyFont="1" applyBorder="1" applyAlignment="1">
      <alignment vertical="top"/>
    </xf>
    <xf numFmtId="164" fontId="25" fillId="0" borderId="8" xfId="0" applyNumberFormat="1" applyFont="1" applyBorder="1" applyAlignment="1">
      <alignment horizontal="center" vertical="top"/>
    </xf>
    <xf numFmtId="0" fontId="29" fillId="0" borderId="8" xfId="0" applyFont="1" applyBorder="1"/>
    <xf numFmtId="0" fontId="4" fillId="0" borderId="0" xfId="0" applyFont="1"/>
    <xf numFmtId="49" fontId="6" fillId="0" borderId="0" xfId="0" applyNumberFormat="1" applyFont="1"/>
    <xf numFmtId="0" fontId="30" fillId="0" borderId="14" xfId="0" applyFont="1" applyBorder="1" applyAlignment="1">
      <alignment wrapText="1"/>
    </xf>
    <xf numFmtId="0" fontId="30" fillId="0" borderId="14" xfId="0" applyFont="1" applyBorder="1"/>
    <xf numFmtId="0" fontId="30" fillId="0" borderId="14" xfId="0" applyFont="1" applyBorder="1" applyAlignment="1">
      <alignment horizontal="left"/>
    </xf>
    <xf numFmtId="0" fontId="30" fillId="0" borderId="22" xfId="0" applyFont="1" applyBorder="1" applyAlignment="1">
      <alignment wrapText="1"/>
    </xf>
    <xf numFmtId="0" fontId="30" fillId="0" borderId="23" xfId="0" applyFont="1" applyBorder="1"/>
    <xf numFmtId="0" fontId="30" fillId="0" borderId="23" xfId="0" applyFont="1" applyBorder="1" applyAlignment="1">
      <alignment horizontal="left"/>
    </xf>
    <xf numFmtId="0" fontId="30" fillId="0" borderId="24" xfId="0" applyFont="1" applyBorder="1"/>
    <xf numFmtId="0" fontId="24" fillId="0" borderId="25" xfId="0" applyFont="1" applyBorder="1" applyAlignment="1">
      <alignment wrapText="1"/>
    </xf>
    <xf numFmtId="6" fontId="24" fillId="0" borderId="0" xfId="0" applyNumberFormat="1" applyFont="1" applyAlignment="1">
      <alignment horizontal="left"/>
    </xf>
    <xf numFmtId="0" fontId="24" fillId="0" borderId="26" xfId="0" applyFont="1" applyBorder="1"/>
    <xf numFmtId="0" fontId="24" fillId="0" borderId="27" xfId="0" applyFont="1" applyBorder="1" applyAlignment="1">
      <alignment wrapText="1"/>
    </xf>
    <xf numFmtId="0" fontId="24" fillId="0" borderId="14" xfId="0" applyFont="1" applyBorder="1"/>
    <xf numFmtId="6" fontId="24" fillId="0" borderId="14" xfId="0" applyNumberFormat="1" applyFont="1" applyBorder="1" applyAlignment="1">
      <alignment horizontal="left"/>
    </xf>
    <xf numFmtId="0" fontId="24" fillId="0" borderId="28" xfId="0" applyFont="1" applyBorder="1"/>
    <xf numFmtId="0" fontId="24" fillId="0" borderId="23" xfId="0" applyFont="1" applyBorder="1"/>
    <xf numFmtId="6" fontId="24" fillId="0" borderId="23" xfId="0" applyNumberFormat="1" applyFont="1" applyBorder="1" applyAlignment="1">
      <alignment horizontal="left"/>
    </xf>
    <xf numFmtId="0" fontId="24" fillId="0" borderId="24" xfId="0" applyFont="1" applyBorder="1"/>
    <xf numFmtId="0" fontId="24" fillId="0" borderId="26" xfId="0" applyFont="1" applyBorder="1" applyAlignment="1">
      <alignment wrapText="1"/>
    </xf>
    <xf numFmtId="0" fontId="24" fillId="0" borderId="23" xfId="0" applyFont="1" applyBorder="1" applyAlignment="1">
      <alignment horizontal="left"/>
    </xf>
    <xf numFmtId="0" fontId="24" fillId="0" borderId="28" xfId="0" applyFont="1" applyBorder="1" applyAlignment="1">
      <alignment wrapText="1"/>
    </xf>
    <xf numFmtId="0" fontId="24" fillId="0" borderId="0" xfId="0" applyFont="1" applyAlignment="1">
      <alignment horizontal="left"/>
    </xf>
    <xf numFmtId="0" fontId="2" fillId="0" borderId="5" xfId="0" applyFont="1" applyBorder="1" applyAlignment="1">
      <alignment horizontal="center"/>
    </xf>
    <xf numFmtId="0" fontId="2" fillId="0" borderId="4" xfId="0" applyFont="1" applyBorder="1" applyAlignment="1">
      <alignment horizontal="center"/>
    </xf>
    <xf numFmtId="14" fontId="6" fillId="0" borderId="0" xfId="0" applyNumberFormat="1" applyFont="1" applyAlignment="1">
      <alignment horizontal="left"/>
    </xf>
    <xf numFmtId="0" fontId="31" fillId="0" borderId="0" xfId="0" applyFont="1" applyAlignment="1">
      <alignment vertical="top" wrapText="1"/>
    </xf>
    <xf numFmtId="0" fontId="32" fillId="0" borderId="0" xfId="0" applyFont="1" applyAlignment="1">
      <alignment horizontal="center" vertical="top" wrapText="1"/>
    </xf>
    <xf numFmtId="0" fontId="32" fillId="0" borderId="0" xfId="0" applyFont="1" applyAlignment="1">
      <alignment vertical="top" wrapText="1"/>
    </xf>
    <xf numFmtId="16" fontId="0" fillId="0" borderId="0" xfId="0" applyNumberFormat="1"/>
    <xf numFmtId="0" fontId="25" fillId="9" borderId="8" xfId="0" applyFont="1" applyFill="1" applyBorder="1" applyAlignment="1">
      <alignment horizontal="center"/>
    </xf>
    <xf numFmtId="0" fontId="25" fillId="5" borderId="8" xfId="0" applyFont="1" applyFill="1" applyBorder="1" applyAlignment="1">
      <alignment horizontal="center"/>
    </xf>
    <xf numFmtId="49" fontId="4" fillId="0" borderId="0" xfId="0" applyNumberFormat="1" applyFont="1"/>
    <xf numFmtId="0" fontId="19" fillId="13" borderId="15" xfId="2" applyFont="1" applyFill="1" applyBorder="1" applyAlignment="1" applyProtection="1">
      <alignment horizontal="left" vertical="top" wrapText="1"/>
      <protection locked="0"/>
    </xf>
    <xf numFmtId="0" fontId="0" fillId="13" borderId="17" xfId="0" applyFill="1" applyBorder="1" applyAlignment="1">
      <alignment horizontal="left" vertical="top"/>
    </xf>
    <xf numFmtId="0" fontId="6" fillId="13" borderId="18" xfId="0" applyFont="1" applyFill="1" applyBorder="1" applyAlignment="1">
      <alignment horizontal="left" vertical="top"/>
    </xf>
    <xf numFmtId="0" fontId="0" fillId="13" borderId="19" xfId="0" applyFill="1" applyBorder="1" applyAlignment="1">
      <alignment horizontal="left" vertical="top"/>
    </xf>
    <xf numFmtId="0" fontId="6" fillId="13" borderId="20" xfId="0" applyFont="1" applyFill="1" applyBorder="1" applyAlignment="1">
      <alignment horizontal="left" vertical="top"/>
    </xf>
    <xf numFmtId="0" fontId="6" fillId="13" borderId="19" xfId="0" applyFont="1" applyFill="1" applyBorder="1" applyAlignment="1">
      <alignment horizontal="left" vertical="top"/>
    </xf>
    <xf numFmtId="0" fontId="0" fillId="13" borderId="20" xfId="0" applyFill="1" applyBorder="1" applyAlignment="1">
      <alignment horizontal="left" vertical="top"/>
    </xf>
    <xf numFmtId="0" fontId="0" fillId="13" borderId="19" xfId="0" applyFill="1" applyBorder="1" applyAlignment="1">
      <alignment horizontal="left" vertical="center"/>
    </xf>
    <xf numFmtId="0" fontId="6" fillId="13" borderId="20" xfId="0" applyFont="1" applyFill="1" applyBorder="1" applyAlignment="1">
      <alignment horizontal="left" vertical="top" wrapText="1"/>
    </xf>
    <xf numFmtId="0" fontId="0" fillId="13" borderId="20" xfId="0" applyFill="1" applyBorder="1" applyAlignment="1">
      <alignment horizontal="left" vertical="top" wrapText="1"/>
    </xf>
    <xf numFmtId="0" fontId="19" fillId="14" borderId="15" xfId="2" applyFont="1" applyFill="1" applyBorder="1" applyAlignment="1" applyProtection="1">
      <alignment horizontal="left" vertical="top" wrapText="1"/>
      <protection locked="0"/>
    </xf>
    <xf numFmtId="0" fontId="0" fillId="14" borderId="19" xfId="0" applyFill="1" applyBorder="1" applyAlignment="1">
      <alignment horizontal="left" vertical="top"/>
    </xf>
    <xf numFmtId="0" fontId="0" fillId="14" borderId="20" xfId="0" applyFill="1" applyBorder="1" applyAlignment="1">
      <alignment horizontal="left" vertical="top"/>
    </xf>
    <xf numFmtId="0" fontId="6" fillId="14" borderId="20" xfId="0" applyFont="1" applyFill="1" applyBorder="1" applyAlignment="1">
      <alignment horizontal="left" vertical="top"/>
    </xf>
    <xf numFmtId="0" fontId="6" fillId="14" borderId="20" xfId="0" applyFont="1" applyFill="1" applyBorder="1" applyAlignment="1">
      <alignment horizontal="left" vertical="top" wrapText="1"/>
    </xf>
    <xf numFmtId="0" fontId="6" fillId="14" borderId="18" xfId="0" applyFont="1" applyFill="1" applyBorder="1" applyAlignment="1">
      <alignment horizontal="left" vertical="top"/>
    </xf>
    <xf numFmtId="0" fontId="19" fillId="12" borderId="15" xfId="2" applyFont="1" applyFill="1" applyBorder="1" applyAlignment="1" applyProtection="1">
      <alignment horizontal="left" vertical="top" wrapText="1"/>
      <protection locked="0"/>
    </xf>
    <xf numFmtId="0" fontId="0" fillId="12" borderId="19" xfId="0" applyFill="1" applyBorder="1" applyAlignment="1">
      <alignment horizontal="left" vertical="top"/>
    </xf>
    <xf numFmtId="0" fontId="6" fillId="12" borderId="20" xfId="0" applyFont="1" applyFill="1" applyBorder="1" applyAlignment="1">
      <alignment horizontal="left" vertical="top" wrapText="1"/>
    </xf>
    <xf numFmtId="0" fontId="2" fillId="0" borderId="6" xfId="0" applyFont="1" applyBorder="1" applyAlignment="1">
      <alignment horizontal="center"/>
    </xf>
    <xf numFmtId="0" fontId="21" fillId="0" borderId="0" xfId="0" applyFont="1"/>
    <xf numFmtId="0" fontId="35" fillId="0" borderId="0" xfId="0" applyFont="1" applyAlignment="1">
      <alignment wrapText="1"/>
    </xf>
    <xf numFmtId="0" fontId="35" fillId="0" borderId="0" xfId="0" applyFont="1" applyAlignment="1">
      <alignment horizontal="center" wrapText="1"/>
    </xf>
    <xf numFmtId="1" fontId="6" fillId="0" borderId="0" xfId="0" applyNumberFormat="1" applyFont="1" applyAlignment="1">
      <alignment horizontal="center"/>
    </xf>
    <xf numFmtId="0" fontId="6" fillId="15" borderId="0" xfId="0" applyFont="1" applyFill="1" applyAlignment="1">
      <alignment horizontal="center"/>
    </xf>
    <xf numFmtId="0" fontId="37" fillId="0" borderId="8" xfId="0" applyFont="1" applyBorder="1" applyAlignment="1">
      <alignment wrapText="1"/>
    </xf>
    <xf numFmtId="0" fontId="24" fillId="0" borderId="0" xfId="0" applyFont="1" applyAlignment="1">
      <alignment wrapText="1"/>
    </xf>
    <xf numFmtId="0" fontId="38" fillId="0" borderId="0" xfId="0" applyFont="1" applyAlignment="1">
      <alignment vertical="center"/>
    </xf>
    <xf numFmtId="0" fontId="8" fillId="0" borderId="0" xfId="0" applyFont="1" applyAlignment="1">
      <alignment wrapText="1"/>
    </xf>
    <xf numFmtId="0" fontId="8" fillId="0" borderId="0" xfId="0" applyFont="1"/>
    <xf numFmtId="0" fontId="28" fillId="0" borderId="26" xfId="0" applyFont="1" applyBorder="1"/>
    <xf numFmtId="0" fontId="28" fillId="0" borderId="0" xfId="0" applyFont="1"/>
    <xf numFmtId="0" fontId="28" fillId="0" borderId="25" xfId="0" applyFont="1" applyBorder="1" applyAlignment="1">
      <alignment wrapText="1"/>
    </xf>
    <xf numFmtId="0" fontId="28" fillId="0" borderId="0" xfId="0" applyFont="1" applyAlignment="1">
      <alignment wrapText="1"/>
    </xf>
    <xf numFmtId="6" fontId="28" fillId="0" borderId="0" xfId="0" applyNumberFormat="1" applyFont="1" applyAlignment="1">
      <alignment horizontal="left"/>
    </xf>
    <xf numFmtId="16" fontId="34" fillId="0" borderId="0" xfId="0" applyNumberFormat="1" applyFont="1"/>
    <xf numFmtId="0" fontId="34" fillId="0" borderId="0" xfId="0" applyFont="1" applyAlignment="1">
      <alignment horizontal="right"/>
    </xf>
    <xf numFmtId="0" fontId="17" fillId="0" borderId="5" xfId="0" applyFont="1" applyBorder="1" applyAlignment="1">
      <alignment horizontal="center"/>
    </xf>
    <xf numFmtId="0" fontId="15" fillId="0" borderId="0" xfId="0" applyFont="1" applyAlignment="1">
      <alignment horizontal="left" vertical="center" wrapText="1"/>
    </xf>
    <xf numFmtId="16" fontId="22" fillId="0" borderId="0" xfId="0" applyNumberFormat="1" applyFont="1"/>
    <xf numFmtId="0" fontId="6" fillId="9" borderId="0" xfId="0" applyFont="1" applyFill="1"/>
    <xf numFmtId="0" fontId="0" fillId="9" borderId="0" xfId="0" applyFill="1"/>
    <xf numFmtId="0" fontId="25" fillId="0" borderId="25" xfId="0" applyFont="1" applyBorder="1" applyAlignment="1">
      <alignment wrapText="1"/>
    </xf>
    <xf numFmtId="6" fontId="25" fillId="0" borderId="0" xfId="0" applyNumberFormat="1" applyFont="1" applyAlignment="1">
      <alignment horizontal="left"/>
    </xf>
    <xf numFmtId="0" fontId="25" fillId="0" borderId="26" xfId="0" applyFont="1" applyBorder="1"/>
    <xf numFmtId="0" fontId="22" fillId="0" borderId="0" xfId="0" applyFont="1"/>
    <xf numFmtId="0" fontId="22" fillId="0" borderId="0" xfId="0" applyFont="1" applyAlignment="1">
      <alignment wrapText="1"/>
    </xf>
    <xf numFmtId="0" fontId="39" fillId="6" borderId="0" xfId="0" applyFont="1" applyFill="1"/>
    <xf numFmtId="0" fontId="17" fillId="0" borderId="0" xfId="0" applyFont="1" applyAlignment="1">
      <alignment horizontal="center"/>
    </xf>
    <xf numFmtId="0" fontId="36" fillId="0" borderId="0" xfId="0" applyFont="1" applyAlignment="1">
      <alignment vertical="top" wrapText="1"/>
    </xf>
    <xf numFmtId="0" fontId="42" fillId="0" borderId="0" xfId="0" applyFont="1"/>
    <xf numFmtId="0" fontId="4" fillId="0" borderId="0" xfId="0" applyFont="1" applyAlignment="1">
      <alignment horizontal="right"/>
    </xf>
    <xf numFmtId="43" fontId="0" fillId="0" borderId="0" xfId="3" applyFont="1"/>
    <xf numFmtId="0" fontId="44" fillId="0" borderId="0" xfId="0" applyFont="1"/>
    <xf numFmtId="0" fontId="5" fillId="4" borderId="0" xfId="0" applyFont="1" applyFill="1" applyAlignment="1">
      <alignment horizontal="center"/>
    </xf>
    <xf numFmtId="0" fontId="45" fillId="0" borderId="0" xfId="0" applyFont="1"/>
    <xf numFmtId="0" fontId="46" fillId="0" borderId="0" xfId="0" applyFont="1"/>
    <xf numFmtId="0" fontId="6" fillId="14" borderId="0" xfId="0" applyFont="1" applyFill="1"/>
    <xf numFmtId="0" fontId="0" fillId="14" borderId="0" xfId="0" applyFill="1"/>
    <xf numFmtId="0" fontId="0" fillId="0" borderId="30" xfId="0" applyBorder="1"/>
    <xf numFmtId="0" fontId="0" fillId="4" borderId="0" xfId="0" applyFill="1" applyAlignment="1">
      <alignment horizontal="center"/>
    </xf>
    <xf numFmtId="0" fontId="5" fillId="0" borderId="32" xfId="0" applyFont="1" applyBorder="1" applyAlignment="1">
      <alignment horizontal="center"/>
    </xf>
    <xf numFmtId="0" fontId="17" fillId="0" borderId="33" xfId="0" applyFont="1" applyBorder="1" applyAlignment="1">
      <alignment horizontal="center"/>
    </xf>
    <xf numFmtId="0" fontId="21" fillId="0" borderId="33" xfId="0" applyFont="1" applyBorder="1" applyAlignment="1">
      <alignment horizontal="center"/>
    </xf>
    <xf numFmtId="0" fontId="2" fillId="0" borderId="33" xfId="0" applyFont="1" applyBorder="1" applyAlignment="1">
      <alignment horizontal="center"/>
    </xf>
    <xf numFmtId="0" fontId="2" fillId="0" borderId="29" xfId="0" applyFont="1" applyBorder="1"/>
    <xf numFmtId="0" fontId="17" fillId="0" borderId="29" xfId="0" applyFont="1" applyBorder="1" applyAlignment="1">
      <alignment horizontal="center"/>
    </xf>
    <xf numFmtId="0" fontId="2" fillId="0" borderId="11"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48" fillId="0" borderId="4" xfId="0" applyFont="1" applyBorder="1" applyAlignment="1">
      <alignment horizontal="center"/>
    </xf>
    <xf numFmtId="0" fontId="48" fillId="0" borderId="7" xfId="0" applyFont="1" applyBorder="1" applyAlignment="1">
      <alignment horizontal="center"/>
    </xf>
    <xf numFmtId="0" fontId="48" fillId="0" borderId="33" xfId="0" applyFont="1" applyBorder="1" applyAlignment="1">
      <alignment horizontal="center"/>
    </xf>
    <xf numFmtId="0" fontId="6" fillId="0" borderId="0" xfId="0" applyFont="1" applyAlignment="1">
      <alignment horizontal="left" wrapText="1"/>
    </xf>
    <xf numFmtId="14" fontId="4" fillId="0" borderId="0" xfId="0" applyNumberFormat="1" applyFont="1" applyAlignment="1">
      <alignment horizontal="left"/>
    </xf>
    <xf numFmtId="0" fontId="22" fillId="0" borderId="0" xfId="0" applyFont="1" applyAlignment="1">
      <alignment horizontal="center"/>
    </xf>
    <xf numFmtId="14" fontId="41" fillId="0" borderId="0" xfId="0" applyNumberFormat="1" applyFont="1" applyAlignment="1">
      <alignment horizontal="left"/>
    </xf>
    <xf numFmtId="0" fontId="41" fillId="0" borderId="0" xfId="0" applyFont="1" applyAlignment="1">
      <alignment horizontal="center"/>
    </xf>
    <xf numFmtId="0" fontId="41" fillId="0" borderId="0" xfId="0" applyFont="1" applyAlignment="1">
      <alignment horizontal="left"/>
    </xf>
    <xf numFmtId="0" fontId="11" fillId="0" borderId="0" xfId="0" applyFont="1" applyAlignment="1">
      <alignment horizontal="left"/>
    </xf>
    <xf numFmtId="14" fontId="22" fillId="0" borderId="0" xfId="0" applyNumberFormat="1" applyFont="1" applyAlignment="1">
      <alignment horizontal="left"/>
    </xf>
    <xf numFmtId="0" fontId="48" fillId="0" borderId="29" xfId="0" applyFont="1" applyBorder="1" applyAlignment="1">
      <alignment horizontal="center"/>
    </xf>
    <xf numFmtId="0" fontId="0" fillId="15" borderId="0" xfId="0" applyFill="1" applyAlignment="1">
      <alignment horizontal="center"/>
    </xf>
    <xf numFmtId="0" fontId="22" fillId="7" borderId="0" xfId="0" applyFont="1" applyFill="1" applyAlignment="1">
      <alignment horizontal="right"/>
    </xf>
    <xf numFmtId="0" fontId="6" fillId="0" borderId="0" xfId="0" applyFont="1" applyAlignment="1">
      <alignment horizontal="center" vertical="center"/>
    </xf>
    <xf numFmtId="14" fontId="34" fillId="16" borderId="0" xfId="0" applyNumberFormat="1" applyFont="1" applyFill="1" applyAlignment="1">
      <alignment horizontal="left"/>
    </xf>
    <xf numFmtId="0" fontId="34" fillId="16" borderId="0" xfId="0" applyFont="1" applyFill="1" applyAlignment="1">
      <alignment horizontal="center"/>
    </xf>
    <xf numFmtId="0" fontId="34" fillId="16" borderId="0" xfId="0" applyFont="1" applyFill="1" applyAlignment="1">
      <alignment horizontal="left" wrapText="1"/>
    </xf>
    <xf numFmtId="0" fontId="34" fillId="16" borderId="0" xfId="0" applyFont="1" applyFill="1" applyAlignment="1">
      <alignment horizontal="left"/>
    </xf>
    <xf numFmtId="0" fontId="49" fillId="0" borderId="8" xfId="0" applyFont="1" applyBorder="1" applyAlignment="1">
      <alignment horizontal="center" vertical="center"/>
    </xf>
    <xf numFmtId="0" fontId="50" fillId="0" borderId="8" xfId="0" applyFont="1" applyBorder="1" applyAlignment="1">
      <alignment horizontal="center" vertical="center"/>
    </xf>
    <xf numFmtId="0" fontId="49" fillId="0" borderId="6" xfId="0" applyFont="1" applyBorder="1" applyAlignment="1">
      <alignment horizontal="center" vertical="center"/>
    </xf>
    <xf numFmtId="0" fontId="33" fillId="11" borderId="0" xfId="0" applyFont="1" applyFill="1" applyAlignment="1">
      <alignment horizontal="center"/>
    </xf>
    <xf numFmtId="0" fontId="49" fillId="0" borderId="0" xfId="0" applyFont="1" applyAlignment="1">
      <alignment horizontal="center" vertical="center" wrapText="1"/>
    </xf>
    <xf numFmtId="0" fontId="11" fillId="0" borderId="2" xfId="0" applyFont="1" applyBorder="1" applyAlignment="1">
      <alignment horizontal="center"/>
    </xf>
    <xf numFmtId="16" fontId="6" fillId="0" borderId="0" xfId="0" applyNumberFormat="1" applyFont="1"/>
    <xf numFmtId="16" fontId="4" fillId="0" borderId="0" xfId="0" applyNumberFormat="1" applyFont="1"/>
    <xf numFmtId="164" fontId="25" fillId="18" borderId="8" xfId="0" applyNumberFormat="1" applyFont="1" applyFill="1" applyBorder="1" applyAlignment="1">
      <alignment horizontal="center"/>
    </xf>
    <xf numFmtId="164" fontId="25" fillId="0" borderId="7" xfId="0" applyNumberFormat="1" applyFont="1" applyBorder="1" applyAlignment="1">
      <alignment horizontal="center"/>
    </xf>
    <xf numFmtId="0" fontId="25" fillId="0" borderId="11" xfId="0" applyFont="1" applyBorder="1"/>
    <xf numFmtId="0" fontId="25" fillId="0" borderId="5" xfId="0" applyFont="1" applyBorder="1"/>
    <xf numFmtId="0" fontId="24" fillId="0" borderId="29" xfId="0" applyFont="1" applyBorder="1"/>
    <xf numFmtId="0" fontId="25" fillId="0" borderId="8" xfId="0" applyFont="1" applyBorder="1" applyAlignment="1">
      <alignment horizontal="left"/>
    </xf>
    <xf numFmtId="9" fontId="0" fillId="0" borderId="0" xfId="0" applyNumberFormat="1"/>
    <xf numFmtId="9" fontId="0" fillId="0" borderId="0" xfId="0" applyNumberFormat="1" applyAlignment="1">
      <alignment horizontal="center"/>
    </xf>
    <xf numFmtId="0" fontId="0" fillId="0" borderId="0" xfId="0" applyAlignment="1">
      <alignment horizontal="right"/>
    </xf>
    <xf numFmtId="9" fontId="4" fillId="0" borderId="0" xfId="0" applyNumberFormat="1" applyFont="1" applyAlignment="1">
      <alignment horizontal="center"/>
    </xf>
    <xf numFmtId="0" fontId="39" fillId="6" borderId="0" xfId="0" applyFont="1" applyFill="1" applyAlignment="1">
      <alignment horizontal="center" wrapText="1"/>
    </xf>
    <xf numFmtId="0" fontId="39" fillId="19" borderId="0" xfId="0" applyFont="1" applyFill="1" applyAlignment="1">
      <alignment horizontal="center"/>
    </xf>
    <xf numFmtId="0" fontId="4" fillId="20" borderId="0" xfId="0" applyFont="1" applyFill="1" applyAlignment="1">
      <alignment horizontal="center"/>
    </xf>
    <xf numFmtId="0" fontId="39" fillId="21" borderId="0" xfId="0" applyFont="1" applyFill="1" applyAlignment="1">
      <alignment horizontal="center"/>
    </xf>
    <xf numFmtId="0" fontId="39" fillId="22" borderId="0" xfId="0" applyFont="1" applyFill="1" applyAlignment="1">
      <alignment horizontal="center"/>
    </xf>
    <xf numFmtId="0" fontId="55" fillId="0" borderId="0" xfId="0" applyFont="1"/>
    <xf numFmtId="0" fontId="56" fillId="0" borderId="0" xfId="0" applyFont="1"/>
    <xf numFmtId="0" fontId="51" fillId="0" borderId="0" xfId="0" applyFont="1" applyAlignment="1">
      <alignment vertical="center" wrapText="1"/>
    </xf>
    <xf numFmtId="0" fontId="59" fillId="0" borderId="0" xfId="0" applyFont="1"/>
    <xf numFmtId="0" fontId="2" fillId="0" borderId="29" xfId="0" applyFont="1" applyBorder="1" applyAlignment="1">
      <alignment horizontal="center"/>
    </xf>
    <xf numFmtId="0" fontId="49" fillId="0" borderId="29" xfId="0" applyFont="1" applyBorder="1" applyAlignment="1">
      <alignment horizontal="center" vertical="center" wrapText="1"/>
    </xf>
    <xf numFmtId="0" fontId="2" fillId="0" borderId="30" xfId="0" applyFont="1" applyBorder="1" applyAlignment="1">
      <alignment horizontal="center"/>
    </xf>
    <xf numFmtId="0" fontId="2" fillId="0" borderId="21" xfId="0" applyFont="1" applyBorder="1" applyAlignment="1">
      <alignment horizontal="center"/>
    </xf>
    <xf numFmtId="0" fontId="2" fillId="0" borderId="31" xfId="0" applyFont="1" applyBorder="1" applyAlignment="1">
      <alignment horizontal="center"/>
    </xf>
    <xf numFmtId="0" fontId="49" fillId="0" borderId="3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31" xfId="0" applyFont="1" applyBorder="1" applyAlignment="1">
      <alignment horizontal="center" vertical="center" wrapText="1"/>
    </xf>
    <xf numFmtId="0" fontId="33" fillId="11" borderId="9" xfId="0" applyFont="1" applyFill="1" applyBorder="1" applyAlignment="1">
      <alignment horizontal="center"/>
    </xf>
    <xf numFmtId="0" fontId="10" fillId="0" borderId="0" xfId="0" applyFont="1" applyAlignment="1">
      <alignment horizontal="left" wrapText="1"/>
    </xf>
    <xf numFmtId="0" fontId="34" fillId="0" borderId="0" xfId="0" applyFont="1" applyAlignment="1">
      <alignment horizontal="center"/>
    </xf>
    <xf numFmtId="0" fontId="6" fillId="0" borderId="30" xfId="0" applyFont="1" applyBorder="1" applyAlignment="1">
      <alignment horizontal="center"/>
    </xf>
    <xf numFmtId="0" fontId="0" fillId="0" borderId="31" xfId="0" applyBorder="1" applyAlignment="1">
      <alignment horizontal="center"/>
    </xf>
    <xf numFmtId="0" fontId="58" fillId="23" borderId="0" xfId="4" applyFont="1" applyAlignment="1">
      <alignment horizontal="center"/>
    </xf>
    <xf numFmtId="0" fontId="10" fillId="0" borderId="0" xfId="0" applyFont="1" applyAlignment="1">
      <alignment horizontal="right"/>
    </xf>
    <xf numFmtId="0" fontId="10" fillId="0" borderId="0" xfId="0" applyFont="1" applyAlignment="1">
      <alignment horizontal="left" vertical="top" wrapText="1"/>
    </xf>
    <xf numFmtId="0" fontId="51" fillId="17" borderId="0" xfId="0" applyFont="1" applyFill="1" applyAlignment="1">
      <alignment horizontal="center" vertical="center" wrapText="1"/>
    </xf>
    <xf numFmtId="0" fontId="6" fillId="0" borderId="23" xfId="0" applyFont="1" applyBorder="1" applyAlignment="1">
      <alignment horizontal="center"/>
    </xf>
    <xf numFmtId="14" fontId="52" fillId="17" borderId="0" xfId="0" applyNumberFormat="1" applyFont="1" applyFill="1" applyAlignment="1">
      <alignment horizontal="center" vertical="center" wrapText="1"/>
    </xf>
    <xf numFmtId="0" fontId="54" fillId="0" borderId="0" xfId="0" applyFont="1" applyAlignment="1">
      <alignment horizontal="left" wrapText="1"/>
    </xf>
    <xf numFmtId="0" fontId="26" fillId="2" borderId="11" xfId="0" applyFont="1" applyFill="1" applyBorder="1" applyAlignment="1">
      <alignment horizontal="left"/>
    </xf>
    <xf numFmtId="0" fontId="26" fillId="2" borderId="12" xfId="0" applyFont="1" applyFill="1" applyBorder="1" applyAlignment="1">
      <alignment horizontal="left"/>
    </xf>
    <xf numFmtId="0" fontId="26" fillId="2" borderId="5" xfId="0" applyFont="1" applyFill="1" applyBorder="1" applyAlignment="1">
      <alignment horizontal="left"/>
    </xf>
    <xf numFmtId="0" fontId="26" fillId="0" borderId="10" xfId="0" applyFont="1" applyBorder="1" applyAlignment="1">
      <alignment horizontal="left"/>
    </xf>
    <xf numFmtId="0" fontId="26" fillId="0" borderId="0" xfId="0" applyFont="1" applyAlignment="1">
      <alignment horizontal="left"/>
    </xf>
    <xf numFmtId="0" fontId="26" fillId="0" borderId="9" xfId="0" applyFont="1" applyBorder="1" applyAlignment="1">
      <alignment horizontal="left"/>
    </xf>
    <xf numFmtId="0" fontId="53" fillId="0" borderId="32" xfId="0" applyFont="1" applyBorder="1" applyAlignment="1">
      <alignment horizontal="center" wrapText="1"/>
    </xf>
    <xf numFmtId="0" fontId="53" fillId="0" borderId="0" xfId="0" applyFont="1" applyAlignment="1">
      <alignment horizont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5" xfId="0" applyFont="1" applyBorder="1" applyAlignment="1">
      <alignment horizontal="center" vertical="center" wrapText="1"/>
    </xf>
    <xf numFmtId="0" fontId="37" fillId="0" borderId="11" xfId="0" applyFont="1" applyBorder="1" applyAlignment="1">
      <alignment horizontal="left" wrapText="1"/>
    </xf>
    <xf numFmtId="0" fontId="37" fillId="0" borderId="12" xfId="0" applyFont="1" applyBorder="1" applyAlignment="1">
      <alignment horizontal="left" wrapText="1"/>
    </xf>
    <xf numFmtId="0" fontId="37" fillId="0" borderId="5" xfId="0" applyFont="1" applyBorder="1" applyAlignment="1">
      <alignment horizontal="left"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37" fillId="0" borderId="5" xfId="0" applyFont="1" applyBorder="1" applyAlignment="1">
      <alignment horizontal="left" vertical="center" wrapText="1"/>
    </xf>
    <xf numFmtId="0" fontId="26" fillId="0" borderId="11" xfId="0" applyFont="1" applyBorder="1" applyAlignment="1">
      <alignment horizontal="left"/>
    </xf>
    <xf numFmtId="0" fontId="26" fillId="0" borderId="5" xfId="0" applyFont="1" applyBorder="1" applyAlignment="1">
      <alignment horizontal="left"/>
    </xf>
    <xf numFmtId="0" fontId="26" fillId="0" borderId="11" xfId="0" applyFont="1" applyBorder="1"/>
    <xf numFmtId="0" fontId="28" fillId="0" borderId="12" xfId="0" applyFont="1" applyBorder="1"/>
    <xf numFmtId="0" fontId="28" fillId="0" borderId="5" xfId="0" applyFont="1" applyBorder="1"/>
    <xf numFmtId="0" fontId="27" fillId="0" borderId="12" xfId="0" applyFont="1" applyBorder="1"/>
    <xf numFmtId="0" fontId="27" fillId="0" borderId="5" xfId="0" applyFont="1" applyBorder="1"/>
    <xf numFmtId="0" fontId="26" fillId="2" borderId="11" xfId="0" applyFont="1" applyFill="1" applyBorder="1"/>
    <xf numFmtId="0" fontId="26" fillId="2" borderId="12" xfId="0" applyFont="1" applyFill="1" applyBorder="1"/>
    <xf numFmtId="0" fontId="8" fillId="0" borderId="0" xfId="0" applyFont="1" applyAlignment="1">
      <alignment horizontal="left" vertical="top" wrapText="1"/>
    </xf>
    <xf numFmtId="0" fontId="51" fillId="0" borderId="0" xfId="0" applyFont="1" applyAlignment="1">
      <alignment horizontal="left" vertical="top" wrapText="1"/>
    </xf>
    <xf numFmtId="0" fontId="6" fillId="10" borderId="0" xfId="0" applyFont="1" applyFill="1" applyAlignment="1">
      <alignment horizontal="center"/>
    </xf>
    <xf numFmtId="0" fontId="4" fillId="0" borderId="0" xfId="0" applyFont="1" applyAlignment="1">
      <alignment horizontal="center"/>
    </xf>
    <xf numFmtId="0" fontId="22" fillId="0" borderId="0" xfId="0" applyFont="1" applyAlignment="1">
      <alignment horizontal="left"/>
    </xf>
    <xf numFmtId="0" fontId="20" fillId="6" borderId="16" xfId="2" applyFont="1" applyFill="1" applyBorder="1" applyAlignment="1" applyProtection="1">
      <alignment horizontal="left" vertical="top" wrapText="1"/>
      <protection locked="0"/>
    </xf>
    <xf numFmtId="0" fontId="20" fillId="6" borderId="0" xfId="2" applyFont="1" applyFill="1" applyAlignment="1" applyProtection="1">
      <alignment horizontal="left" vertical="top" wrapText="1"/>
      <protection locked="0"/>
    </xf>
    <xf numFmtId="0" fontId="4"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14" fillId="0" borderId="0" xfId="0" applyFont="1" applyAlignment="1">
      <alignment horizontal="left" vertical="top" wrapText="1"/>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5" fillId="0" borderId="13" xfId="0" applyFont="1" applyBorder="1" applyAlignment="1">
      <alignment horizontal="center" vertical="center" wrapText="1"/>
    </xf>
    <xf numFmtId="0" fontId="40" fillId="0" borderId="0" xfId="0" applyFont="1" applyAlignment="1">
      <alignment horizontal="center" vertical="center"/>
    </xf>
    <xf numFmtId="0" fontId="15" fillId="0" borderId="13" xfId="0" applyFont="1" applyBorder="1" applyAlignment="1">
      <alignment horizontal="left" vertical="center" wrapText="1"/>
    </xf>
    <xf numFmtId="0" fontId="15" fillId="0" borderId="0" xfId="0" applyFont="1" applyAlignment="1">
      <alignment horizontal="left" vertical="center" wrapText="1"/>
    </xf>
    <xf numFmtId="0" fontId="4" fillId="3" borderId="0" xfId="0" applyFont="1" applyFill="1" applyAlignment="1">
      <alignment horizontal="center"/>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5" xfId="0" applyFont="1" applyFill="1" applyBorder="1" applyAlignment="1">
      <alignment horizontal="center" vertical="center" wrapText="1"/>
    </xf>
  </cellXfs>
  <cellStyles count="5">
    <cellStyle name="Comma" xfId="3" builtinId="3"/>
    <cellStyle name="Hyperlink" xfId="1" builtinId="8"/>
    <cellStyle name="Neutral" xfId="4" builtinId="28"/>
    <cellStyle name="Normal" xfId="0" builtinId="0"/>
    <cellStyle name="Normal 8 2" xfId="2" xr:uid="{79282A5A-AF66-4A36-A759-E47979E48C00}"/>
  </cellStyles>
  <dxfs count="0"/>
  <tableStyles count="0" defaultTableStyle="TableStyleMedium2" defaultPivotStyle="PivotStyleLight16"/>
  <colors>
    <mruColors>
      <color rgb="FF66FF99"/>
      <color rgb="FFFF00FF"/>
      <color rgb="FF0808E8"/>
      <color rgb="FFFFFFCC"/>
      <color rgb="FFCC99FF"/>
      <color rgb="FFFF5050"/>
      <color rgb="FFFFCC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6.png"/><Relationship Id="rId7" Type="http://schemas.openxmlformats.org/officeDocument/2006/relationships/image" Target="../media/image20.png"/><Relationship Id="rId2"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image" Target="../media/image19.png"/><Relationship Id="rId5" Type="http://schemas.openxmlformats.org/officeDocument/2006/relationships/image" Target="../media/image18.png"/><Relationship Id="rId4" Type="http://schemas.openxmlformats.org/officeDocument/2006/relationships/image" Target="../media/image17.png"/></Relationships>
</file>

<file path=xl/drawings/_rels/drawing9.xml.rels><?xml version="1.0" encoding="UTF-8" standalone="yes"?>
<Relationships xmlns="http://schemas.openxmlformats.org/package/2006/relationships"><Relationship Id="rId1"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67235</xdr:rowOff>
    </xdr:from>
    <xdr:to>
      <xdr:col>9</xdr:col>
      <xdr:colOff>232384</xdr:colOff>
      <xdr:row>58</xdr:row>
      <xdr:rowOff>84968</xdr:rowOff>
    </xdr:to>
    <xdr:pic>
      <xdr:nvPicPr>
        <xdr:cNvPr id="4" name="Picture 3">
          <a:extLst>
            <a:ext uri="{FF2B5EF4-FFF2-40B4-BE49-F238E27FC236}">
              <a16:creationId xmlns:a16="http://schemas.microsoft.com/office/drawing/2014/main" id="{017D34D3-BDC4-068A-87C8-20660FCBE35A}"/>
            </a:ext>
          </a:extLst>
        </xdr:cNvPr>
        <xdr:cNvPicPr>
          <a:picLocks noChangeAspect="1"/>
        </xdr:cNvPicPr>
      </xdr:nvPicPr>
      <xdr:blipFill>
        <a:blip xmlns:r="http://schemas.openxmlformats.org/officeDocument/2006/relationships" r:embed="rId1"/>
        <a:stretch>
          <a:fillRect/>
        </a:stretch>
      </xdr:blipFill>
      <xdr:spPr>
        <a:xfrm>
          <a:off x="0" y="4885764"/>
          <a:ext cx="8649907" cy="4210638"/>
        </a:xfrm>
        <a:prstGeom prst="rect">
          <a:avLst/>
        </a:prstGeom>
      </xdr:spPr>
    </xdr:pic>
    <xdr:clientData/>
  </xdr:twoCellAnchor>
  <xdr:twoCellAnchor editAs="oneCell">
    <xdr:from>
      <xdr:col>0</xdr:col>
      <xdr:colOff>0</xdr:colOff>
      <xdr:row>59</xdr:row>
      <xdr:rowOff>33618</xdr:rowOff>
    </xdr:from>
    <xdr:to>
      <xdr:col>9</xdr:col>
      <xdr:colOff>369563</xdr:colOff>
      <xdr:row>79</xdr:row>
      <xdr:rowOff>76769</xdr:rowOff>
    </xdr:to>
    <xdr:pic>
      <xdr:nvPicPr>
        <xdr:cNvPr id="5" name="Picture 4">
          <a:extLst>
            <a:ext uri="{FF2B5EF4-FFF2-40B4-BE49-F238E27FC236}">
              <a16:creationId xmlns:a16="http://schemas.microsoft.com/office/drawing/2014/main" id="{890E54D4-3D4E-5A87-9830-7C1190D9B30D}"/>
            </a:ext>
          </a:extLst>
        </xdr:cNvPr>
        <xdr:cNvPicPr>
          <a:picLocks noChangeAspect="1"/>
        </xdr:cNvPicPr>
      </xdr:nvPicPr>
      <xdr:blipFill>
        <a:blip xmlns:r="http://schemas.openxmlformats.org/officeDocument/2006/relationships" r:embed="rId2"/>
        <a:stretch>
          <a:fillRect/>
        </a:stretch>
      </xdr:blipFill>
      <xdr:spPr>
        <a:xfrm>
          <a:off x="0" y="9244853"/>
          <a:ext cx="8783276" cy="4077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9</xdr:col>
      <xdr:colOff>455946</xdr:colOff>
      <xdr:row>24</xdr:row>
      <xdr:rowOff>30481</xdr:rowOff>
    </xdr:to>
    <xdr:pic>
      <xdr:nvPicPr>
        <xdr:cNvPr id="2" name="Picture 1">
          <a:extLst>
            <a:ext uri="{FF2B5EF4-FFF2-40B4-BE49-F238E27FC236}">
              <a16:creationId xmlns:a16="http://schemas.microsoft.com/office/drawing/2014/main" id="{456228C9-F1BA-C16D-3A8C-2B6F148F8847}"/>
            </a:ext>
          </a:extLst>
        </xdr:cNvPr>
        <xdr:cNvPicPr>
          <a:picLocks noChangeAspect="1"/>
        </xdr:cNvPicPr>
      </xdr:nvPicPr>
      <xdr:blipFill>
        <a:blip xmlns:r="http://schemas.openxmlformats.org/officeDocument/2006/relationships" r:embed="rId1"/>
        <a:stretch>
          <a:fillRect/>
        </a:stretch>
      </xdr:blipFill>
      <xdr:spPr>
        <a:xfrm>
          <a:off x="0" y="167641"/>
          <a:ext cx="5942346" cy="3886200"/>
        </a:xfrm>
        <a:prstGeom prst="rect">
          <a:avLst/>
        </a:prstGeom>
      </xdr:spPr>
    </xdr:pic>
    <xdr:clientData/>
  </xdr:twoCellAnchor>
  <xdr:twoCellAnchor editAs="oneCell">
    <xdr:from>
      <xdr:col>0</xdr:col>
      <xdr:colOff>0</xdr:colOff>
      <xdr:row>26</xdr:row>
      <xdr:rowOff>1</xdr:rowOff>
    </xdr:from>
    <xdr:to>
      <xdr:col>9</xdr:col>
      <xdr:colOff>455945</xdr:colOff>
      <xdr:row>49</xdr:row>
      <xdr:rowOff>30480</xdr:rowOff>
    </xdr:to>
    <xdr:pic>
      <xdr:nvPicPr>
        <xdr:cNvPr id="4" name="Picture 3">
          <a:extLst>
            <a:ext uri="{FF2B5EF4-FFF2-40B4-BE49-F238E27FC236}">
              <a16:creationId xmlns:a16="http://schemas.microsoft.com/office/drawing/2014/main" id="{78718FE3-43DC-BF7F-1E9F-2498B74B3F49}"/>
            </a:ext>
          </a:extLst>
        </xdr:cNvPr>
        <xdr:cNvPicPr>
          <a:picLocks noChangeAspect="1"/>
        </xdr:cNvPicPr>
      </xdr:nvPicPr>
      <xdr:blipFill>
        <a:blip xmlns:r="http://schemas.openxmlformats.org/officeDocument/2006/relationships" r:embed="rId2"/>
        <a:stretch>
          <a:fillRect/>
        </a:stretch>
      </xdr:blipFill>
      <xdr:spPr>
        <a:xfrm>
          <a:off x="0" y="4358641"/>
          <a:ext cx="5942345" cy="3886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22411</xdr:colOff>
      <xdr:row>5</xdr:row>
      <xdr:rowOff>0</xdr:rowOff>
    </xdr:from>
    <xdr:to>
      <xdr:col>9</xdr:col>
      <xdr:colOff>367203</xdr:colOff>
      <xdr:row>17</xdr:row>
      <xdr:rowOff>11206</xdr:rowOff>
    </xdr:to>
    <xdr:pic>
      <xdr:nvPicPr>
        <xdr:cNvPr id="4" name="Picture 3">
          <a:extLst>
            <a:ext uri="{FF2B5EF4-FFF2-40B4-BE49-F238E27FC236}">
              <a16:creationId xmlns:a16="http://schemas.microsoft.com/office/drawing/2014/main" id="{254E3574-6B27-B679-1947-0E9BCBCCE22C}"/>
            </a:ext>
          </a:extLst>
        </xdr:cNvPr>
        <xdr:cNvPicPr>
          <a:picLocks noChangeAspect="1"/>
        </xdr:cNvPicPr>
      </xdr:nvPicPr>
      <xdr:blipFill>
        <a:blip xmlns:r="http://schemas.openxmlformats.org/officeDocument/2006/relationships" r:embed="rId1"/>
        <a:stretch>
          <a:fillRect/>
        </a:stretch>
      </xdr:blipFill>
      <xdr:spPr>
        <a:xfrm>
          <a:off x="22411" y="784412"/>
          <a:ext cx="8603527" cy="18937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33618</xdr:colOff>
      <xdr:row>4</xdr:row>
      <xdr:rowOff>33617</xdr:rowOff>
    </xdr:from>
    <xdr:to>
      <xdr:col>13</xdr:col>
      <xdr:colOff>413284</xdr:colOff>
      <xdr:row>16</xdr:row>
      <xdr:rowOff>649940</xdr:rowOff>
    </xdr:to>
    <xdr:pic>
      <xdr:nvPicPr>
        <xdr:cNvPr id="2" name="Picture 1">
          <a:extLst>
            <a:ext uri="{FF2B5EF4-FFF2-40B4-BE49-F238E27FC236}">
              <a16:creationId xmlns:a16="http://schemas.microsoft.com/office/drawing/2014/main" id="{99D39586-AF03-40AA-35F8-28269CCFFC6E}"/>
            </a:ext>
          </a:extLst>
        </xdr:cNvPr>
        <xdr:cNvPicPr>
          <a:picLocks noChangeAspect="1"/>
        </xdr:cNvPicPr>
      </xdr:nvPicPr>
      <xdr:blipFill rotWithShape="1">
        <a:blip xmlns:r="http://schemas.openxmlformats.org/officeDocument/2006/relationships" r:embed="rId1"/>
        <a:srcRect r="1803"/>
        <a:stretch/>
      </xdr:blipFill>
      <xdr:spPr>
        <a:xfrm>
          <a:off x="33618" y="885264"/>
          <a:ext cx="11226960" cy="24989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28</xdr:row>
      <xdr:rowOff>79535</xdr:rowOff>
    </xdr:from>
    <xdr:to>
      <xdr:col>6</xdr:col>
      <xdr:colOff>1630681</xdr:colOff>
      <xdr:row>33</xdr:row>
      <xdr:rowOff>177061</xdr:rowOff>
    </xdr:to>
    <xdr:pic>
      <xdr:nvPicPr>
        <xdr:cNvPr id="10" name="Picture 9">
          <a:extLst>
            <a:ext uri="{FF2B5EF4-FFF2-40B4-BE49-F238E27FC236}">
              <a16:creationId xmlns:a16="http://schemas.microsoft.com/office/drawing/2014/main" id="{BC3EA15A-15A3-8D32-E9E2-8077EC6986A4}"/>
            </a:ext>
          </a:extLst>
        </xdr:cNvPr>
        <xdr:cNvPicPr>
          <a:picLocks noChangeAspect="1"/>
        </xdr:cNvPicPr>
      </xdr:nvPicPr>
      <xdr:blipFill>
        <a:blip xmlns:r="http://schemas.openxmlformats.org/officeDocument/2006/relationships" r:embed="rId1"/>
        <a:stretch>
          <a:fillRect/>
        </a:stretch>
      </xdr:blipFill>
      <xdr:spPr>
        <a:xfrm>
          <a:off x="1" y="6413660"/>
          <a:ext cx="8134350" cy="1093841"/>
        </a:xfrm>
        <a:prstGeom prst="rect">
          <a:avLst/>
        </a:prstGeom>
      </xdr:spPr>
    </xdr:pic>
    <xdr:clientData/>
  </xdr:twoCellAnchor>
  <xdr:twoCellAnchor editAs="oneCell">
    <xdr:from>
      <xdr:col>0</xdr:col>
      <xdr:colOff>142875</xdr:colOff>
      <xdr:row>34</xdr:row>
      <xdr:rowOff>23811</xdr:rowOff>
    </xdr:from>
    <xdr:to>
      <xdr:col>11</xdr:col>
      <xdr:colOff>599997</xdr:colOff>
      <xdr:row>45</xdr:row>
      <xdr:rowOff>142874</xdr:rowOff>
    </xdr:to>
    <xdr:pic>
      <xdr:nvPicPr>
        <xdr:cNvPr id="3" name="Picture 2">
          <a:extLst>
            <a:ext uri="{FF2B5EF4-FFF2-40B4-BE49-F238E27FC236}">
              <a16:creationId xmlns:a16="http://schemas.microsoft.com/office/drawing/2014/main" id="{BD2D89F4-51AF-DC9A-17AF-07747D5630E5}"/>
            </a:ext>
          </a:extLst>
        </xdr:cNvPr>
        <xdr:cNvPicPr>
          <a:picLocks noChangeAspect="1"/>
        </xdr:cNvPicPr>
      </xdr:nvPicPr>
      <xdr:blipFill>
        <a:blip xmlns:r="http://schemas.openxmlformats.org/officeDocument/2006/relationships" r:embed="rId2"/>
        <a:stretch>
          <a:fillRect/>
        </a:stretch>
      </xdr:blipFill>
      <xdr:spPr>
        <a:xfrm>
          <a:off x="142875" y="7619999"/>
          <a:ext cx="12351466" cy="2345531"/>
        </a:xfrm>
        <a:prstGeom prst="rect">
          <a:avLst/>
        </a:prstGeom>
      </xdr:spPr>
    </xdr:pic>
    <xdr:clientData/>
  </xdr:twoCellAnchor>
  <xdr:twoCellAnchor editAs="oneCell">
    <xdr:from>
      <xdr:col>0</xdr:col>
      <xdr:colOff>71436</xdr:colOff>
      <xdr:row>48</xdr:row>
      <xdr:rowOff>71436</xdr:rowOff>
    </xdr:from>
    <xdr:to>
      <xdr:col>6</xdr:col>
      <xdr:colOff>1299946</xdr:colOff>
      <xdr:row>51</xdr:row>
      <xdr:rowOff>178592</xdr:rowOff>
    </xdr:to>
    <xdr:pic>
      <xdr:nvPicPr>
        <xdr:cNvPr id="5" name="Picture 4">
          <a:extLst>
            <a:ext uri="{FF2B5EF4-FFF2-40B4-BE49-F238E27FC236}">
              <a16:creationId xmlns:a16="http://schemas.microsoft.com/office/drawing/2014/main" id="{1601E17D-C159-5492-A655-86521D116CE0}"/>
            </a:ext>
          </a:extLst>
        </xdr:cNvPr>
        <xdr:cNvPicPr>
          <a:picLocks noChangeAspect="1"/>
        </xdr:cNvPicPr>
      </xdr:nvPicPr>
      <xdr:blipFill>
        <a:blip xmlns:r="http://schemas.openxmlformats.org/officeDocument/2006/relationships" r:embed="rId3"/>
        <a:stretch>
          <a:fillRect/>
        </a:stretch>
      </xdr:blipFill>
      <xdr:spPr>
        <a:xfrm>
          <a:off x="71436" y="10501311"/>
          <a:ext cx="7741229" cy="714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108856</xdr:rowOff>
    </xdr:from>
    <xdr:to>
      <xdr:col>9</xdr:col>
      <xdr:colOff>765939</xdr:colOff>
      <xdr:row>39</xdr:row>
      <xdr:rowOff>48481</xdr:rowOff>
    </xdr:to>
    <xdr:pic>
      <xdr:nvPicPr>
        <xdr:cNvPr id="3" name="Picture 2">
          <a:extLst>
            <a:ext uri="{FF2B5EF4-FFF2-40B4-BE49-F238E27FC236}">
              <a16:creationId xmlns:a16="http://schemas.microsoft.com/office/drawing/2014/main" id="{CAFFC9AC-3B70-CA9B-F0C0-ABB81931C975}"/>
            </a:ext>
          </a:extLst>
        </xdr:cNvPr>
        <xdr:cNvPicPr>
          <a:picLocks noChangeAspect="1"/>
        </xdr:cNvPicPr>
      </xdr:nvPicPr>
      <xdr:blipFill>
        <a:blip xmlns:r="http://schemas.openxmlformats.org/officeDocument/2006/relationships" r:embed="rId1"/>
        <a:stretch>
          <a:fillRect/>
        </a:stretch>
      </xdr:blipFill>
      <xdr:spPr>
        <a:xfrm>
          <a:off x="0" y="272142"/>
          <a:ext cx="8726118" cy="61444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165652</xdr:colOff>
      <xdr:row>4</xdr:row>
      <xdr:rowOff>16565</xdr:rowOff>
    </xdr:from>
    <xdr:to>
      <xdr:col>16</xdr:col>
      <xdr:colOff>349726</xdr:colOff>
      <xdr:row>6</xdr:row>
      <xdr:rowOff>1997</xdr:rowOff>
    </xdr:to>
    <xdr:pic>
      <xdr:nvPicPr>
        <xdr:cNvPr id="44" name="Picture 43">
          <a:extLst>
            <a:ext uri="{FF2B5EF4-FFF2-40B4-BE49-F238E27FC236}">
              <a16:creationId xmlns:a16="http://schemas.microsoft.com/office/drawing/2014/main" id="{D59A2E19-F25F-135D-EABD-E68F4FC22FD3}"/>
            </a:ext>
          </a:extLst>
        </xdr:cNvPr>
        <xdr:cNvPicPr>
          <a:picLocks noChangeAspect="1"/>
        </xdr:cNvPicPr>
      </xdr:nvPicPr>
      <xdr:blipFill>
        <a:blip xmlns:r="http://schemas.openxmlformats.org/officeDocument/2006/relationships" r:embed="rId1"/>
        <a:stretch>
          <a:fillRect/>
        </a:stretch>
      </xdr:blipFill>
      <xdr:spPr>
        <a:xfrm>
          <a:off x="1210681" y="1203108"/>
          <a:ext cx="7499274" cy="312003"/>
        </a:xfrm>
        <a:prstGeom prst="rect">
          <a:avLst/>
        </a:prstGeom>
      </xdr:spPr>
    </xdr:pic>
    <xdr:clientData/>
  </xdr:twoCellAnchor>
  <xdr:twoCellAnchor editAs="oneCell">
    <xdr:from>
      <xdr:col>0</xdr:col>
      <xdr:colOff>2</xdr:colOff>
      <xdr:row>22</xdr:row>
      <xdr:rowOff>0</xdr:rowOff>
    </xdr:from>
    <xdr:to>
      <xdr:col>15</xdr:col>
      <xdr:colOff>489242</xdr:colOff>
      <xdr:row>34</xdr:row>
      <xdr:rowOff>153958</xdr:rowOff>
    </xdr:to>
    <xdr:pic>
      <xdr:nvPicPr>
        <xdr:cNvPr id="2" name="Picture 1">
          <a:extLst>
            <a:ext uri="{FF2B5EF4-FFF2-40B4-BE49-F238E27FC236}">
              <a16:creationId xmlns:a16="http://schemas.microsoft.com/office/drawing/2014/main" id="{7940A9AF-5F6D-7C3B-C17D-3DC78FAC9C77}"/>
            </a:ext>
          </a:extLst>
        </xdr:cNvPr>
        <xdr:cNvPicPr>
          <a:picLocks noChangeAspect="1"/>
        </xdr:cNvPicPr>
      </xdr:nvPicPr>
      <xdr:blipFill>
        <a:blip xmlns:r="http://schemas.openxmlformats.org/officeDocument/2006/relationships" r:embed="rId2"/>
        <a:stretch>
          <a:fillRect/>
        </a:stretch>
      </xdr:blipFill>
      <xdr:spPr>
        <a:xfrm>
          <a:off x="2" y="3989294"/>
          <a:ext cx="8221299" cy="2185147"/>
        </a:xfrm>
        <a:prstGeom prst="rect">
          <a:avLst/>
        </a:prstGeom>
      </xdr:spPr>
    </xdr:pic>
    <xdr:clientData/>
  </xdr:twoCellAnchor>
  <xdr:twoCellAnchor editAs="oneCell">
    <xdr:from>
      <xdr:col>0</xdr:col>
      <xdr:colOff>1</xdr:colOff>
      <xdr:row>7</xdr:row>
      <xdr:rowOff>1</xdr:rowOff>
    </xdr:from>
    <xdr:to>
      <xdr:col>15</xdr:col>
      <xdr:colOff>481854</xdr:colOff>
      <xdr:row>19</xdr:row>
      <xdr:rowOff>155425</xdr:rowOff>
    </xdr:to>
    <xdr:pic>
      <xdr:nvPicPr>
        <xdr:cNvPr id="3" name="Picture 2">
          <a:extLst>
            <a:ext uri="{FF2B5EF4-FFF2-40B4-BE49-F238E27FC236}">
              <a16:creationId xmlns:a16="http://schemas.microsoft.com/office/drawing/2014/main" id="{CDCBA9D7-412D-AC72-FD60-A9EBFD101404}"/>
            </a:ext>
          </a:extLst>
        </xdr:cNvPr>
        <xdr:cNvPicPr>
          <a:picLocks noChangeAspect="1"/>
        </xdr:cNvPicPr>
      </xdr:nvPicPr>
      <xdr:blipFill>
        <a:blip xmlns:r="http://schemas.openxmlformats.org/officeDocument/2006/relationships" r:embed="rId3"/>
        <a:stretch>
          <a:fillRect/>
        </a:stretch>
      </xdr:blipFill>
      <xdr:spPr>
        <a:xfrm>
          <a:off x="1" y="1673088"/>
          <a:ext cx="8184679" cy="2300620"/>
        </a:xfrm>
        <a:prstGeom prst="rect">
          <a:avLst/>
        </a:prstGeom>
      </xdr:spPr>
    </xdr:pic>
    <xdr:clientData/>
  </xdr:twoCellAnchor>
  <xdr:twoCellAnchor>
    <xdr:from>
      <xdr:col>1</xdr:col>
      <xdr:colOff>488674</xdr:colOff>
      <xdr:row>14</xdr:row>
      <xdr:rowOff>82825</xdr:rowOff>
    </xdr:from>
    <xdr:to>
      <xdr:col>2</xdr:col>
      <xdr:colOff>256761</xdr:colOff>
      <xdr:row>19</xdr:row>
      <xdr:rowOff>66260</xdr:rowOff>
    </xdr:to>
    <xdr:sp macro="" textlink="">
      <xdr:nvSpPr>
        <xdr:cNvPr id="4" name="Oval 3">
          <a:extLst>
            <a:ext uri="{FF2B5EF4-FFF2-40B4-BE49-F238E27FC236}">
              <a16:creationId xmlns:a16="http://schemas.microsoft.com/office/drawing/2014/main" id="{A26D9B4C-D430-6C72-CA43-2CDB5922D4E4}"/>
            </a:ext>
          </a:extLst>
        </xdr:cNvPr>
        <xdr:cNvSpPr/>
      </xdr:nvSpPr>
      <xdr:spPr>
        <a:xfrm>
          <a:off x="1002196" y="3072847"/>
          <a:ext cx="281608" cy="81169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69574</xdr:colOff>
      <xdr:row>15</xdr:row>
      <xdr:rowOff>11598</xdr:rowOff>
    </xdr:from>
    <xdr:to>
      <xdr:col>1</xdr:col>
      <xdr:colOff>351182</xdr:colOff>
      <xdr:row>15</xdr:row>
      <xdr:rowOff>132523</xdr:rowOff>
    </xdr:to>
    <xdr:sp macro="" textlink="">
      <xdr:nvSpPr>
        <xdr:cNvPr id="5" name="Oval 4">
          <a:extLst>
            <a:ext uri="{FF2B5EF4-FFF2-40B4-BE49-F238E27FC236}">
              <a16:creationId xmlns:a16="http://schemas.microsoft.com/office/drawing/2014/main" id="{A1ACACCA-5B2B-49FD-8143-728092095626}"/>
            </a:ext>
          </a:extLst>
        </xdr:cNvPr>
        <xdr:cNvSpPr/>
      </xdr:nvSpPr>
      <xdr:spPr>
        <a:xfrm>
          <a:off x="583096" y="3167272"/>
          <a:ext cx="281608" cy="120925"/>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56321</xdr:colOff>
      <xdr:row>15</xdr:row>
      <xdr:rowOff>163996</xdr:rowOff>
    </xdr:from>
    <xdr:to>
      <xdr:col>1</xdr:col>
      <xdr:colOff>337929</xdr:colOff>
      <xdr:row>16</xdr:row>
      <xdr:rowOff>119270</xdr:rowOff>
    </xdr:to>
    <xdr:sp macro="" textlink="">
      <xdr:nvSpPr>
        <xdr:cNvPr id="6" name="Oval 5">
          <a:extLst>
            <a:ext uri="{FF2B5EF4-FFF2-40B4-BE49-F238E27FC236}">
              <a16:creationId xmlns:a16="http://schemas.microsoft.com/office/drawing/2014/main" id="{9F56EB23-90E6-4D3A-BE1D-FA34A76A9C49}"/>
            </a:ext>
          </a:extLst>
        </xdr:cNvPr>
        <xdr:cNvSpPr/>
      </xdr:nvSpPr>
      <xdr:spPr>
        <a:xfrm>
          <a:off x="569843" y="3319670"/>
          <a:ext cx="281608" cy="12092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67917</xdr:colOff>
      <xdr:row>17</xdr:row>
      <xdr:rowOff>109332</xdr:rowOff>
    </xdr:from>
    <xdr:to>
      <xdr:col>1</xdr:col>
      <xdr:colOff>349525</xdr:colOff>
      <xdr:row>18</xdr:row>
      <xdr:rowOff>64607</xdr:rowOff>
    </xdr:to>
    <xdr:sp macro="" textlink="">
      <xdr:nvSpPr>
        <xdr:cNvPr id="7" name="Oval 6">
          <a:extLst>
            <a:ext uri="{FF2B5EF4-FFF2-40B4-BE49-F238E27FC236}">
              <a16:creationId xmlns:a16="http://schemas.microsoft.com/office/drawing/2014/main" id="{3108FACB-A9BF-478B-B3A0-7E749A50C2F3}"/>
            </a:ext>
          </a:extLst>
        </xdr:cNvPr>
        <xdr:cNvSpPr/>
      </xdr:nvSpPr>
      <xdr:spPr>
        <a:xfrm>
          <a:off x="581439" y="3596310"/>
          <a:ext cx="281608" cy="120927"/>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342901</xdr:colOff>
      <xdr:row>14</xdr:row>
      <xdr:rowOff>66262</xdr:rowOff>
    </xdr:from>
    <xdr:to>
      <xdr:col>4</xdr:col>
      <xdr:colOff>110987</xdr:colOff>
      <xdr:row>19</xdr:row>
      <xdr:rowOff>77857</xdr:rowOff>
    </xdr:to>
    <xdr:sp macro="" textlink="">
      <xdr:nvSpPr>
        <xdr:cNvPr id="9" name="Oval 8">
          <a:extLst>
            <a:ext uri="{FF2B5EF4-FFF2-40B4-BE49-F238E27FC236}">
              <a16:creationId xmlns:a16="http://schemas.microsoft.com/office/drawing/2014/main" id="{D9340289-7BB5-481E-A80B-61A9ABFDC32C}"/>
            </a:ext>
          </a:extLst>
        </xdr:cNvPr>
        <xdr:cNvSpPr/>
      </xdr:nvSpPr>
      <xdr:spPr>
        <a:xfrm>
          <a:off x="1883466" y="3056284"/>
          <a:ext cx="281608" cy="83985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160683</xdr:colOff>
      <xdr:row>14</xdr:row>
      <xdr:rowOff>94422</xdr:rowOff>
    </xdr:from>
    <xdr:to>
      <xdr:col>5</xdr:col>
      <xdr:colOff>442291</xdr:colOff>
      <xdr:row>19</xdr:row>
      <xdr:rowOff>77857</xdr:rowOff>
    </xdr:to>
    <xdr:sp macro="" textlink="">
      <xdr:nvSpPr>
        <xdr:cNvPr id="10" name="Oval 9">
          <a:extLst>
            <a:ext uri="{FF2B5EF4-FFF2-40B4-BE49-F238E27FC236}">
              <a16:creationId xmlns:a16="http://schemas.microsoft.com/office/drawing/2014/main" id="{337B69F1-5343-45A9-83BE-9E1DE92C9A93}"/>
            </a:ext>
          </a:extLst>
        </xdr:cNvPr>
        <xdr:cNvSpPr/>
      </xdr:nvSpPr>
      <xdr:spPr>
        <a:xfrm>
          <a:off x="2728292" y="3084444"/>
          <a:ext cx="281608" cy="81169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462171</xdr:colOff>
      <xdr:row>14</xdr:row>
      <xdr:rowOff>89452</xdr:rowOff>
    </xdr:from>
    <xdr:to>
      <xdr:col>7</xdr:col>
      <xdr:colOff>230257</xdr:colOff>
      <xdr:row>19</xdr:row>
      <xdr:rowOff>72887</xdr:rowOff>
    </xdr:to>
    <xdr:sp macro="" textlink="">
      <xdr:nvSpPr>
        <xdr:cNvPr id="11" name="Oval 10">
          <a:extLst>
            <a:ext uri="{FF2B5EF4-FFF2-40B4-BE49-F238E27FC236}">
              <a16:creationId xmlns:a16="http://schemas.microsoft.com/office/drawing/2014/main" id="{EA3F1FBE-CBE1-4CE3-BAAC-C58214E90E9B}"/>
            </a:ext>
          </a:extLst>
        </xdr:cNvPr>
        <xdr:cNvSpPr/>
      </xdr:nvSpPr>
      <xdr:spPr>
        <a:xfrm>
          <a:off x="3543301" y="3079474"/>
          <a:ext cx="281608" cy="81169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490331</xdr:colOff>
      <xdr:row>29</xdr:row>
      <xdr:rowOff>18221</xdr:rowOff>
    </xdr:from>
    <xdr:to>
      <xdr:col>2</xdr:col>
      <xdr:colOff>258418</xdr:colOff>
      <xdr:row>34</xdr:row>
      <xdr:rowOff>1656</xdr:rowOff>
    </xdr:to>
    <xdr:sp macro="" textlink="">
      <xdr:nvSpPr>
        <xdr:cNvPr id="12" name="Oval 11">
          <a:extLst>
            <a:ext uri="{FF2B5EF4-FFF2-40B4-BE49-F238E27FC236}">
              <a16:creationId xmlns:a16="http://schemas.microsoft.com/office/drawing/2014/main" id="{AC904A51-D5D6-44BB-8EF6-F06B79C4C778}"/>
            </a:ext>
          </a:extLst>
        </xdr:cNvPr>
        <xdr:cNvSpPr/>
      </xdr:nvSpPr>
      <xdr:spPr>
        <a:xfrm>
          <a:off x="1003853" y="5650395"/>
          <a:ext cx="281608" cy="81169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319709</xdr:colOff>
      <xdr:row>29</xdr:row>
      <xdr:rowOff>4969</xdr:rowOff>
    </xdr:from>
    <xdr:to>
      <xdr:col>4</xdr:col>
      <xdr:colOff>87795</xdr:colOff>
      <xdr:row>33</xdr:row>
      <xdr:rowOff>154056</xdr:rowOff>
    </xdr:to>
    <xdr:sp macro="" textlink="">
      <xdr:nvSpPr>
        <xdr:cNvPr id="13" name="Oval 12">
          <a:extLst>
            <a:ext uri="{FF2B5EF4-FFF2-40B4-BE49-F238E27FC236}">
              <a16:creationId xmlns:a16="http://schemas.microsoft.com/office/drawing/2014/main" id="{AF28AD88-8A7D-4123-80DF-FF9B9932AF93}"/>
            </a:ext>
          </a:extLst>
        </xdr:cNvPr>
        <xdr:cNvSpPr/>
      </xdr:nvSpPr>
      <xdr:spPr>
        <a:xfrm>
          <a:off x="1860274" y="5637143"/>
          <a:ext cx="281608" cy="81169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132521</xdr:colOff>
      <xdr:row>29</xdr:row>
      <xdr:rowOff>16565</xdr:rowOff>
    </xdr:from>
    <xdr:to>
      <xdr:col>5</xdr:col>
      <xdr:colOff>414129</xdr:colOff>
      <xdr:row>34</xdr:row>
      <xdr:rowOff>0</xdr:rowOff>
    </xdr:to>
    <xdr:sp macro="" textlink="">
      <xdr:nvSpPr>
        <xdr:cNvPr id="14" name="Oval 13">
          <a:extLst>
            <a:ext uri="{FF2B5EF4-FFF2-40B4-BE49-F238E27FC236}">
              <a16:creationId xmlns:a16="http://schemas.microsoft.com/office/drawing/2014/main" id="{1EB02611-B647-4696-B56D-813240CFA824}"/>
            </a:ext>
          </a:extLst>
        </xdr:cNvPr>
        <xdr:cNvSpPr/>
      </xdr:nvSpPr>
      <xdr:spPr>
        <a:xfrm>
          <a:off x="2700130" y="5648739"/>
          <a:ext cx="281608" cy="81169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475422</xdr:colOff>
      <xdr:row>29</xdr:row>
      <xdr:rowOff>19878</xdr:rowOff>
    </xdr:from>
    <xdr:to>
      <xdr:col>7</xdr:col>
      <xdr:colOff>243508</xdr:colOff>
      <xdr:row>34</xdr:row>
      <xdr:rowOff>3313</xdr:rowOff>
    </xdr:to>
    <xdr:sp macro="" textlink="">
      <xdr:nvSpPr>
        <xdr:cNvPr id="15" name="Oval 14">
          <a:extLst>
            <a:ext uri="{FF2B5EF4-FFF2-40B4-BE49-F238E27FC236}">
              <a16:creationId xmlns:a16="http://schemas.microsoft.com/office/drawing/2014/main" id="{A0A5B6DA-D1C2-41E2-801B-D574C6240354}"/>
            </a:ext>
          </a:extLst>
        </xdr:cNvPr>
        <xdr:cNvSpPr/>
      </xdr:nvSpPr>
      <xdr:spPr>
        <a:xfrm>
          <a:off x="3556552" y="5502965"/>
          <a:ext cx="281608" cy="81169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64604</xdr:colOff>
      <xdr:row>30</xdr:row>
      <xdr:rowOff>97736</xdr:rowOff>
    </xdr:from>
    <xdr:to>
      <xdr:col>1</xdr:col>
      <xdr:colOff>346212</xdr:colOff>
      <xdr:row>31</xdr:row>
      <xdr:rowOff>53010</xdr:rowOff>
    </xdr:to>
    <xdr:sp macro="" textlink="">
      <xdr:nvSpPr>
        <xdr:cNvPr id="16" name="Oval 15">
          <a:extLst>
            <a:ext uri="{FF2B5EF4-FFF2-40B4-BE49-F238E27FC236}">
              <a16:creationId xmlns:a16="http://schemas.microsoft.com/office/drawing/2014/main" id="{7D593562-B887-4104-8B01-EBD142DBEB93}"/>
            </a:ext>
          </a:extLst>
        </xdr:cNvPr>
        <xdr:cNvSpPr/>
      </xdr:nvSpPr>
      <xdr:spPr>
        <a:xfrm>
          <a:off x="578126" y="5895562"/>
          <a:ext cx="281608" cy="12092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67918</xdr:colOff>
      <xdr:row>32</xdr:row>
      <xdr:rowOff>1658</xdr:rowOff>
    </xdr:from>
    <xdr:to>
      <xdr:col>1</xdr:col>
      <xdr:colOff>349526</xdr:colOff>
      <xdr:row>32</xdr:row>
      <xdr:rowOff>122584</xdr:rowOff>
    </xdr:to>
    <xdr:sp macro="" textlink="">
      <xdr:nvSpPr>
        <xdr:cNvPr id="17" name="Oval 16">
          <a:extLst>
            <a:ext uri="{FF2B5EF4-FFF2-40B4-BE49-F238E27FC236}">
              <a16:creationId xmlns:a16="http://schemas.microsoft.com/office/drawing/2014/main" id="{606FD332-DB04-4D6E-B185-1CE4E30D023E}"/>
            </a:ext>
          </a:extLst>
        </xdr:cNvPr>
        <xdr:cNvSpPr/>
      </xdr:nvSpPr>
      <xdr:spPr>
        <a:xfrm>
          <a:off x="581440" y="6130788"/>
          <a:ext cx="281608" cy="12092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62948</xdr:colOff>
      <xdr:row>29</xdr:row>
      <xdr:rowOff>112645</xdr:rowOff>
    </xdr:from>
    <xdr:to>
      <xdr:col>1</xdr:col>
      <xdr:colOff>344556</xdr:colOff>
      <xdr:row>30</xdr:row>
      <xdr:rowOff>67919</xdr:rowOff>
    </xdr:to>
    <xdr:sp macro="" textlink="">
      <xdr:nvSpPr>
        <xdr:cNvPr id="18" name="Oval 17">
          <a:extLst>
            <a:ext uri="{FF2B5EF4-FFF2-40B4-BE49-F238E27FC236}">
              <a16:creationId xmlns:a16="http://schemas.microsoft.com/office/drawing/2014/main" id="{A70D5042-CDB1-4C35-B19A-6C6A8B7CF119}"/>
            </a:ext>
          </a:extLst>
        </xdr:cNvPr>
        <xdr:cNvSpPr/>
      </xdr:nvSpPr>
      <xdr:spPr>
        <a:xfrm>
          <a:off x="576470" y="5744819"/>
          <a:ext cx="281608" cy="120926"/>
        </a:xfrm>
        <a:prstGeom prst="ellipse">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165652</xdr:colOff>
      <xdr:row>14</xdr:row>
      <xdr:rowOff>49694</xdr:rowOff>
    </xdr:from>
    <xdr:to>
      <xdr:col>8</xdr:col>
      <xdr:colOff>198783</xdr:colOff>
      <xdr:row>14</xdr:row>
      <xdr:rowOff>149086</xdr:rowOff>
    </xdr:to>
    <xdr:sp macro="" textlink="">
      <xdr:nvSpPr>
        <xdr:cNvPr id="19" name="Rectangle 18">
          <a:extLst>
            <a:ext uri="{FF2B5EF4-FFF2-40B4-BE49-F238E27FC236}">
              <a16:creationId xmlns:a16="http://schemas.microsoft.com/office/drawing/2014/main" id="{920DF865-0C99-5203-37D7-D652FB54494B}"/>
            </a:ext>
          </a:extLst>
        </xdr:cNvPr>
        <xdr:cNvSpPr/>
      </xdr:nvSpPr>
      <xdr:spPr>
        <a:xfrm>
          <a:off x="165652" y="3039716"/>
          <a:ext cx="4141305" cy="99392"/>
        </a:xfrm>
        <a:prstGeom prst="rect">
          <a:avLst/>
        </a:prstGeom>
        <a:noFill/>
        <a:ln>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135835</xdr:colOff>
      <xdr:row>28</xdr:row>
      <xdr:rowOff>160680</xdr:rowOff>
    </xdr:from>
    <xdr:to>
      <xdr:col>8</xdr:col>
      <xdr:colOff>168966</xdr:colOff>
      <xdr:row>29</xdr:row>
      <xdr:rowOff>94420</xdr:rowOff>
    </xdr:to>
    <xdr:sp macro="" textlink="">
      <xdr:nvSpPr>
        <xdr:cNvPr id="20" name="Rectangle 19">
          <a:extLst>
            <a:ext uri="{FF2B5EF4-FFF2-40B4-BE49-F238E27FC236}">
              <a16:creationId xmlns:a16="http://schemas.microsoft.com/office/drawing/2014/main" id="{40F180E7-5084-4D5D-A436-64481A24E687}"/>
            </a:ext>
          </a:extLst>
        </xdr:cNvPr>
        <xdr:cNvSpPr/>
      </xdr:nvSpPr>
      <xdr:spPr>
        <a:xfrm>
          <a:off x="135835" y="5627202"/>
          <a:ext cx="4141305" cy="99392"/>
        </a:xfrm>
        <a:prstGeom prst="rect">
          <a:avLst/>
        </a:prstGeom>
        <a:noFill/>
        <a:ln>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45720</xdr:colOff>
      <xdr:row>3</xdr:row>
      <xdr:rowOff>53340</xdr:rowOff>
    </xdr:from>
    <xdr:to>
      <xdr:col>19</xdr:col>
      <xdr:colOff>602240</xdr:colOff>
      <xdr:row>20</xdr:row>
      <xdr:rowOff>76449</xdr:rowOff>
    </xdr:to>
    <xdr:pic>
      <xdr:nvPicPr>
        <xdr:cNvPr id="3" name="Picture 2">
          <a:extLst>
            <a:ext uri="{FF2B5EF4-FFF2-40B4-BE49-F238E27FC236}">
              <a16:creationId xmlns:a16="http://schemas.microsoft.com/office/drawing/2014/main" id="{4F54F0F4-BB51-4517-B3A2-D20B78C46E6B}"/>
            </a:ext>
          </a:extLst>
        </xdr:cNvPr>
        <xdr:cNvPicPr>
          <a:picLocks noChangeAspect="1"/>
        </xdr:cNvPicPr>
      </xdr:nvPicPr>
      <xdr:blipFill>
        <a:blip xmlns:r="http://schemas.openxmlformats.org/officeDocument/2006/relationships" r:embed="rId1"/>
        <a:stretch>
          <a:fillRect/>
        </a:stretch>
      </xdr:blipFill>
      <xdr:spPr>
        <a:xfrm>
          <a:off x="9189720" y="1066800"/>
          <a:ext cx="2994920" cy="2872989"/>
        </a:xfrm>
        <a:prstGeom prst="rect">
          <a:avLst/>
        </a:prstGeom>
      </xdr:spPr>
    </xdr:pic>
    <xdr:clientData/>
  </xdr:twoCellAnchor>
  <xdr:twoCellAnchor editAs="oneCell">
    <xdr:from>
      <xdr:col>0</xdr:col>
      <xdr:colOff>19050</xdr:colOff>
      <xdr:row>4</xdr:row>
      <xdr:rowOff>47625</xdr:rowOff>
    </xdr:from>
    <xdr:to>
      <xdr:col>6</xdr:col>
      <xdr:colOff>583797</xdr:colOff>
      <xdr:row>22</xdr:row>
      <xdr:rowOff>95250</xdr:rowOff>
    </xdr:to>
    <xdr:pic>
      <xdr:nvPicPr>
        <xdr:cNvPr id="5" name="Picture 4">
          <a:extLst>
            <a:ext uri="{FF2B5EF4-FFF2-40B4-BE49-F238E27FC236}">
              <a16:creationId xmlns:a16="http://schemas.microsoft.com/office/drawing/2014/main" id="{EBBDC907-FED8-A4AB-33DB-2CB740B21D2C}"/>
            </a:ext>
          </a:extLst>
        </xdr:cNvPr>
        <xdr:cNvPicPr>
          <a:picLocks noChangeAspect="1"/>
        </xdr:cNvPicPr>
      </xdr:nvPicPr>
      <xdr:blipFill>
        <a:blip xmlns:r="http://schemas.openxmlformats.org/officeDocument/2006/relationships" r:embed="rId2"/>
        <a:stretch>
          <a:fillRect/>
        </a:stretch>
      </xdr:blipFill>
      <xdr:spPr>
        <a:xfrm>
          <a:off x="19050" y="1219200"/>
          <a:ext cx="4222347" cy="2962275"/>
        </a:xfrm>
        <a:prstGeom prst="rect">
          <a:avLst/>
        </a:prstGeom>
      </xdr:spPr>
    </xdr:pic>
    <xdr:clientData/>
  </xdr:twoCellAnchor>
  <xdr:twoCellAnchor editAs="oneCell">
    <xdr:from>
      <xdr:col>6</xdr:col>
      <xdr:colOff>514350</xdr:colOff>
      <xdr:row>1</xdr:row>
      <xdr:rowOff>38100</xdr:rowOff>
    </xdr:from>
    <xdr:to>
      <xdr:col>11</xdr:col>
      <xdr:colOff>196647</xdr:colOff>
      <xdr:row>24</xdr:row>
      <xdr:rowOff>133350</xdr:rowOff>
    </xdr:to>
    <xdr:pic>
      <xdr:nvPicPr>
        <xdr:cNvPr id="6" name="Picture 5">
          <a:extLst>
            <a:ext uri="{FF2B5EF4-FFF2-40B4-BE49-F238E27FC236}">
              <a16:creationId xmlns:a16="http://schemas.microsoft.com/office/drawing/2014/main" id="{D23692CF-1F0A-A3AB-B264-9648581A4945}"/>
            </a:ext>
          </a:extLst>
        </xdr:cNvPr>
        <xdr:cNvPicPr>
          <a:picLocks noChangeAspect="1"/>
        </xdr:cNvPicPr>
      </xdr:nvPicPr>
      <xdr:blipFill>
        <a:blip xmlns:r="http://schemas.openxmlformats.org/officeDocument/2006/relationships" r:embed="rId3"/>
        <a:stretch>
          <a:fillRect/>
        </a:stretch>
      </xdr:blipFill>
      <xdr:spPr>
        <a:xfrm>
          <a:off x="4171950" y="266700"/>
          <a:ext cx="2730297" cy="4276725"/>
        </a:xfrm>
        <a:prstGeom prst="rect">
          <a:avLst/>
        </a:prstGeom>
      </xdr:spPr>
    </xdr:pic>
    <xdr:clientData/>
  </xdr:twoCellAnchor>
  <xdr:twoCellAnchor editAs="oneCell">
    <xdr:from>
      <xdr:col>0</xdr:col>
      <xdr:colOff>0</xdr:colOff>
      <xdr:row>25</xdr:row>
      <xdr:rowOff>114300</xdr:rowOff>
    </xdr:from>
    <xdr:to>
      <xdr:col>12</xdr:col>
      <xdr:colOff>600075</xdr:colOff>
      <xdr:row>37</xdr:row>
      <xdr:rowOff>110853</xdr:rowOff>
    </xdr:to>
    <xdr:pic>
      <xdr:nvPicPr>
        <xdr:cNvPr id="8" name="Picture 7">
          <a:extLst>
            <a:ext uri="{FF2B5EF4-FFF2-40B4-BE49-F238E27FC236}">
              <a16:creationId xmlns:a16="http://schemas.microsoft.com/office/drawing/2014/main" id="{F7D6EC96-D910-36D1-EFAC-23EDE5684FD2}"/>
            </a:ext>
          </a:extLst>
        </xdr:cNvPr>
        <xdr:cNvPicPr>
          <a:picLocks noChangeAspect="1"/>
        </xdr:cNvPicPr>
      </xdr:nvPicPr>
      <xdr:blipFill>
        <a:blip xmlns:r="http://schemas.openxmlformats.org/officeDocument/2006/relationships" r:embed="rId4"/>
        <a:stretch>
          <a:fillRect/>
        </a:stretch>
      </xdr:blipFill>
      <xdr:spPr>
        <a:xfrm>
          <a:off x="0" y="4686300"/>
          <a:ext cx="7915275" cy="1939653"/>
        </a:xfrm>
        <a:prstGeom prst="rect">
          <a:avLst/>
        </a:prstGeom>
      </xdr:spPr>
    </xdr:pic>
    <xdr:clientData/>
  </xdr:twoCellAnchor>
  <xdr:twoCellAnchor editAs="oneCell">
    <xdr:from>
      <xdr:col>0</xdr:col>
      <xdr:colOff>38100</xdr:colOff>
      <xdr:row>39</xdr:row>
      <xdr:rowOff>7620</xdr:rowOff>
    </xdr:from>
    <xdr:to>
      <xdr:col>7</xdr:col>
      <xdr:colOff>99435</xdr:colOff>
      <xdr:row>56</xdr:row>
      <xdr:rowOff>152660</xdr:rowOff>
    </xdr:to>
    <xdr:pic>
      <xdr:nvPicPr>
        <xdr:cNvPr id="2" name="Picture 1">
          <a:extLst>
            <a:ext uri="{FF2B5EF4-FFF2-40B4-BE49-F238E27FC236}">
              <a16:creationId xmlns:a16="http://schemas.microsoft.com/office/drawing/2014/main" id="{EE495B90-0B8B-FE58-879E-28331C7E2847}"/>
            </a:ext>
          </a:extLst>
        </xdr:cNvPr>
        <xdr:cNvPicPr>
          <a:picLocks noChangeAspect="1"/>
        </xdr:cNvPicPr>
      </xdr:nvPicPr>
      <xdr:blipFill>
        <a:blip xmlns:r="http://schemas.openxmlformats.org/officeDocument/2006/relationships" r:embed="rId5"/>
        <a:stretch>
          <a:fillRect/>
        </a:stretch>
      </xdr:blipFill>
      <xdr:spPr>
        <a:xfrm>
          <a:off x="38100" y="7056120"/>
          <a:ext cx="4328535" cy="2994920"/>
        </a:xfrm>
        <a:prstGeom prst="rect">
          <a:avLst/>
        </a:prstGeom>
      </xdr:spPr>
    </xdr:pic>
    <xdr:clientData/>
  </xdr:twoCellAnchor>
  <xdr:twoCellAnchor editAs="oneCell">
    <xdr:from>
      <xdr:col>0</xdr:col>
      <xdr:colOff>38100</xdr:colOff>
      <xdr:row>68</xdr:row>
      <xdr:rowOff>22860</xdr:rowOff>
    </xdr:from>
    <xdr:to>
      <xdr:col>12</xdr:col>
      <xdr:colOff>127965</xdr:colOff>
      <xdr:row>78</xdr:row>
      <xdr:rowOff>99059</xdr:rowOff>
    </xdr:to>
    <xdr:pic>
      <xdr:nvPicPr>
        <xdr:cNvPr id="4" name="Picture 3">
          <a:extLst>
            <a:ext uri="{FF2B5EF4-FFF2-40B4-BE49-F238E27FC236}">
              <a16:creationId xmlns:a16="http://schemas.microsoft.com/office/drawing/2014/main" id="{25C2B58A-B857-D5A6-D458-1C27ED17DC15}"/>
            </a:ext>
          </a:extLst>
        </xdr:cNvPr>
        <xdr:cNvPicPr>
          <a:picLocks noChangeAspect="1"/>
        </xdr:cNvPicPr>
      </xdr:nvPicPr>
      <xdr:blipFill>
        <a:blip xmlns:r="http://schemas.openxmlformats.org/officeDocument/2006/relationships" r:embed="rId6"/>
        <a:stretch>
          <a:fillRect/>
        </a:stretch>
      </xdr:blipFill>
      <xdr:spPr>
        <a:xfrm>
          <a:off x="38100" y="11932920"/>
          <a:ext cx="7405065" cy="1752599"/>
        </a:xfrm>
        <a:prstGeom prst="rect">
          <a:avLst/>
        </a:prstGeom>
      </xdr:spPr>
    </xdr:pic>
    <xdr:clientData/>
  </xdr:twoCellAnchor>
  <xdr:twoCellAnchor editAs="oneCell">
    <xdr:from>
      <xdr:col>7</xdr:col>
      <xdr:colOff>106680</xdr:colOff>
      <xdr:row>38</xdr:row>
      <xdr:rowOff>167639</xdr:rowOff>
    </xdr:from>
    <xdr:to>
      <xdr:col>12</xdr:col>
      <xdr:colOff>38100</xdr:colOff>
      <xdr:row>67</xdr:row>
      <xdr:rowOff>132740</xdr:rowOff>
    </xdr:to>
    <xdr:pic>
      <xdr:nvPicPr>
        <xdr:cNvPr id="7" name="Picture 6">
          <a:extLst>
            <a:ext uri="{FF2B5EF4-FFF2-40B4-BE49-F238E27FC236}">
              <a16:creationId xmlns:a16="http://schemas.microsoft.com/office/drawing/2014/main" id="{6E077FDC-786A-8221-5EF1-0F239C3D366B}"/>
            </a:ext>
          </a:extLst>
        </xdr:cNvPr>
        <xdr:cNvPicPr>
          <a:picLocks noChangeAspect="1"/>
        </xdr:cNvPicPr>
      </xdr:nvPicPr>
      <xdr:blipFill>
        <a:blip xmlns:r="http://schemas.openxmlformats.org/officeDocument/2006/relationships" r:embed="rId7"/>
        <a:stretch>
          <a:fillRect/>
        </a:stretch>
      </xdr:blipFill>
      <xdr:spPr>
        <a:xfrm>
          <a:off x="4373880" y="7048499"/>
          <a:ext cx="2979420" cy="48266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13</xdr:col>
      <xdr:colOff>156755</xdr:colOff>
      <xdr:row>66</xdr:row>
      <xdr:rowOff>73205</xdr:rowOff>
    </xdr:to>
    <xdr:pic>
      <xdr:nvPicPr>
        <xdr:cNvPr id="2" name="Picture 1">
          <a:extLst>
            <a:ext uri="{FF2B5EF4-FFF2-40B4-BE49-F238E27FC236}">
              <a16:creationId xmlns:a16="http://schemas.microsoft.com/office/drawing/2014/main" id="{6CE21962-A84A-7525-1612-0DC7AAA6EFED}"/>
            </a:ext>
          </a:extLst>
        </xdr:cNvPr>
        <xdr:cNvPicPr>
          <a:picLocks noChangeAspect="1"/>
        </xdr:cNvPicPr>
      </xdr:nvPicPr>
      <xdr:blipFill>
        <a:blip xmlns:r="http://schemas.openxmlformats.org/officeDocument/2006/relationships" r:embed="rId1"/>
        <a:stretch>
          <a:fillRect/>
        </a:stretch>
      </xdr:blipFill>
      <xdr:spPr>
        <a:xfrm>
          <a:off x="0" y="3265714"/>
          <a:ext cx="10743384" cy="80742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hyperlink" Target="https://mypcm21.box.com/s/yz1vbzwhuhvsi9wgc04xx4uklkhid23y" TargetMode="External"/><Relationship Id="rId1" Type="http://schemas.openxmlformats.org/officeDocument/2006/relationships/hyperlink" Target="https://mypcm21.box.com/s/dtnzutjgwrv4pjta7aiazfobrsquqyfr"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mypcm21.box.com/s/vkhqzyetsg29fi1ht6ptuhcjr93a3bn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mypcm21.box.com/s/zb0rzh9m0eajnnjpysi991li63gcom6k" TargetMode="External"/><Relationship Id="rId2" Type="http://schemas.openxmlformats.org/officeDocument/2006/relationships/hyperlink" Target="https://mypcm21.box.com/s/zb0rzh9m0eajnnjpysi991li63gcom6k" TargetMode="External"/><Relationship Id="rId1" Type="http://schemas.openxmlformats.org/officeDocument/2006/relationships/hyperlink" Target="https://mypcm21.box.com/s/rd6k8wrrmcwp71gamyh8plvcmt0jl7nu"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mypcm21.box.com/s/zb0rzh9m0eajnnjpysi991li63gcom6k" TargetMode="External"/><Relationship Id="rId2" Type="http://schemas.openxmlformats.org/officeDocument/2006/relationships/hyperlink" Target="https://mypcm21.box.com/s/zb0rzh9m0eajnnjpysi991li63gcom6k" TargetMode="External"/><Relationship Id="rId1" Type="http://schemas.openxmlformats.org/officeDocument/2006/relationships/hyperlink" Target="https://mypcm21.box.com/s/rd6k8wrrmcwp71gamyh8plvcmt0jl7nu"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4C1B3-27F2-420D-934C-470772BAC180}">
  <sheetPr>
    <outlinePr summaryBelow="0" summaryRight="0"/>
    <pageSetUpPr fitToPage="1"/>
  </sheetPr>
  <dimension ref="A1:AD69"/>
  <sheetViews>
    <sheetView tabSelected="1" topLeftCell="A3" zoomScale="85" zoomScaleNormal="85" workbookViewId="0">
      <selection activeCell="C15" sqref="C15"/>
    </sheetView>
  </sheetViews>
  <sheetFormatPr defaultColWidth="14.42578125" defaultRowHeight="15.75" customHeight="1" x14ac:dyDescent="0.2"/>
  <cols>
    <col min="1" max="1" width="18.7109375" customWidth="1"/>
    <col min="2" max="10" width="13.42578125" customWidth="1"/>
    <col min="11" max="11" width="14" customWidth="1"/>
    <col min="12" max="14" width="13.42578125" customWidth="1"/>
    <col min="15" max="15" width="10.5703125" customWidth="1"/>
    <col min="16" max="16" width="10.28515625" customWidth="1"/>
    <col min="19" max="19" width="0.85546875" customWidth="1"/>
  </cols>
  <sheetData>
    <row r="1" spans="1:16" ht="24.75" customHeight="1" x14ac:dyDescent="0.25">
      <c r="A1" s="1" t="s">
        <v>0</v>
      </c>
    </row>
    <row r="2" spans="1:16" ht="12.75" x14ac:dyDescent="0.2">
      <c r="A2" s="2"/>
      <c r="B2" s="2"/>
      <c r="C2" s="2"/>
      <c r="D2" s="2"/>
      <c r="E2" s="2"/>
    </row>
    <row r="3" spans="1:16" ht="12.75" x14ac:dyDescent="0.2">
      <c r="A3" s="2"/>
      <c r="B3" s="224" t="s">
        <v>403</v>
      </c>
      <c r="C3" s="224"/>
      <c r="D3" s="224"/>
      <c r="E3" s="224"/>
      <c r="F3" s="224"/>
      <c r="G3" s="224"/>
      <c r="H3" s="224"/>
      <c r="I3" s="224"/>
      <c r="J3" s="224"/>
      <c r="K3" s="192" t="s">
        <v>233</v>
      </c>
    </row>
    <row r="4" spans="1:16" s="5" customFormat="1" ht="51.75" thickBot="1" x14ac:dyDescent="0.25">
      <c r="A4" s="3" t="s">
        <v>1</v>
      </c>
      <c r="B4" s="3" t="s">
        <v>140</v>
      </c>
      <c r="C4" s="3" t="s">
        <v>141</v>
      </c>
      <c r="D4" s="3" t="s">
        <v>2</v>
      </c>
      <c r="E4" s="3" t="s">
        <v>3</v>
      </c>
      <c r="F4" s="3" t="s">
        <v>227</v>
      </c>
      <c r="G4" s="3" t="s">
        <v>401</v>
      </c>
      <c r="H4" s="3" t="s">
        <v>228</v>
      </c>
      <c r="I4" s="3" t="s">
        <v>4</v>
      </c>
      <c r="J4" s="3" t="s">
        <v>232</v>
      </c>
      <c r="K4" s="3" t="s">
        <v>402</v>
      </c>
      <c r="L4" s="4" t="s">
        <v>5</v>
      </c>
      <c r="N4" s="3" t="s">
        <v>142</v>
      </c>
      <c r="O4" s="3" t="s">
        <v>143</v>
      </c>
      <c r="P4" s="3" t="s">
        <v>234</v>
      </c>
    </row>
    <row r="5" spans="1:16" ht="13.5" thickTop="1" x14ac:dyDescent="0.2">
      <c r="A5" s="6" t="s">
        <v>6</v>
      </c>
      <c r="B5" s="7">
        <v>2</v>
      </c>
      <c r="C5" s="7">
        <v>1</v>
      </c>
      <c r="D5" s="7">
        <v>2.6</v>
      </c>
      <c r="E5" s="7">
        <v>3</v>
      </c>
      <c r="F5" s="7">
        <v>5</v>
      </c>
      <c r="G5" s="7">
        <v>1</v>
      </c>
      <c r="H5" s="7">
        <v>2</v>
      </c>
      <c r="I5" s="7">
        <v>5</v>
      </c>
      <c r="J5" s="7">
        <v>1</v>
      </c>
      <c r="K5" s="194">
        <v>0.8</v>
      </c>
      <c r="L5" s="8">
        <f>SUM(B5:K5)</f>
        <v>23.400000000000002</v>
      </c>
      <c r="N5" s="7">
        <v>1</v>
      </c>
      <c r="O5" s="7">
        <v>1</v>
      </c>
      <c r="P5" s="7">
        <v>1</v>
      </c>
    </row>
    <row r="6" spans="1:16" s="92" customFormat="1" ht="24" customHeight="1" x14ac:dyDescent="0.2">
      <c r="A6" s="90"/>
      <c r="B6" s="91" t="s">
        <v>223</v>
      </c>
      <c r="C6" s="91" t="s">
        <v>224</v>
      </c>
      <c r="D6" s="91" t="s">
        <v>225</v>
      </c>
      <c r="E6" s="92" t="s">
        <v>226</v>
      </c>
      <c r="F6" s="92" t="s">
        <v>230</v>
      </c>
      <c r="H6" s="92" t="s">
        <v>229</v>
      </c>
      <c r="I6" s="92" t="s">
        <v>231</v>
      </c>
    </row>
    <row r="7" spans="1:16" ht="13.5" thickBot="1" x14ac:dyDescent="0.25">
      <c r="A7" s="10" t="s">
        <v>7</v>
      </c>
      <c r="B7" s="164" t="s">
        <v>8</v>
      </c>
      <c r="C7" s="11" t="s">
        <v>371</v>
      </c>
      <c r="D7" s="11" t="s">
        <v>145</v>
      </c>
      <c r="E7" s="11" t="s">
        <v>144</v>
      </c>
      <c r="F7" s="11" t="s">
        <v>9</v>
      </c>
      <c r="G7" s="11" t="s">
        <v>10</v>
      </c>
      <c r="H7" s="11" t="s">
        <v>11</v>
      </c>
      <c r="I7" s="11" t="s">
        <v>12</v>
      </c>
      <c r="J7" s="11" t="s">
        <v>13</v>
      </c>
      <c r="K7" s="11" t="s">
        <v>14</v>
      </c>
      <c r="L7" s="11" t="s">
        <v>15</v>
      </c>
      <c r="M7" s="11" t="s">
        <v>16</v>
      </c>
    </row>
    <row r="8" spans="1:16" ht="13.5" thickTop="1" x14ac:dyDescent="0.2">
      <c r="A8" s="12" t="s">
        <v>17</v>
      </c>
      <c r="B8" s="166">
        <v>25</v>
      </c>
      <c r="C8" s="170">
        <v>18</v>
      </c>
      <c r="D8" s="41"/>
      <c r="E8" s="87"/>
      <c r="F8" s="41"/>
      <c r="G8" s="41"/>
      <c r="H8" s="41"/>
      <c r="I8" s="134"/>
      <c r="J8" s="134"/>
      <c r="K8" s="134"/>
      <c r="L8" s="134"/>
      <c r="M8" s="134"/>
    </row>
    <row r="9" spans="1:16" ht="12.75" x14ac:dyDescent="0.2">
      <c r="A9" s="13">
        <v>1</v>
      </c>
      <c r="B9" s="167">
        <v>31</v>
      </c>
      <c r="C9" s="171">
        <v>31</v>
      </c>
      <c r="D9" s="42"/>
      <c r="E9" s="15"/>
      <c r="F9" s="42"/>
      <c r="G9" s="42"/>
      <c r="H9" s="42"/>
      <c r="I9" s="32"/>
      <c r="J9" s="32"/>
      <c r="K9" s="32"/>
      <c r="L9" s="32"/>
      <c r="M9" s="32"/>
    </row>
    <row r="10" spans="1:16" ht="12.75" x14ac:dyDescent="0.2">
      <c r="A10" s="13">
        <v>2</v>
      </c>
      <c r="B10" s="167">
        <v>27</v>
      </c>
      <c r="C10" s="171">
        <v>26</v>
      </c>
      <c r="D10" s="42"/>
      <c r="E10" s="15"/>
      <c r="F10" s="42"/>
      <c r="G10" s="42"/>
      <c r="H10" s="42"/>
      <c r="I10" s="32"/>
      <c r="J10" s="32"/>
      <c r="K10" s="32"/>
      <c r="L10" s="32"/>
      <c r="M10" s="32"/>
    </row>
    <row r="11" spans="1:16" ht="12.75" x14ac:dyDescent="0.2">
      <c r="A11" s="13">
        <v>3</v>
      </c>
      <c r="B11" s="167">
        <v>16</v>
      </c>
      <c r="C11" s="171">
        <v>16</v>
      </c>
      <c r="D11" s="42"/>
      <c r="E11" s="15"/>
      <c r="F11" s="42"/>
      <c r="G11" s="42"/>
      <c r="H11" s="42"/>
      <c r="I11" s="32"/>
      <c r="J11" s="32"/>
      <c r="K11" s="32"/>
      <c r="L11" s="32"/>
      <c r="M11" s="32"/>
    </row>
    <row r="12" spans="1:16" ht="12.75" x14ac:dyDescent="0.2">
      <c r="A12" s="13">
        <v>4</v>
      </c>
      <c r="B12" s="167">
        <v>11</v>
      </c>
      <c r="C12" s="171">
        <v>13</v>
      </c>
      <c r="D12" s="42"/>
      <c r="E12" s="15"/>
      <c r="F12" s="42"/>
      <c r="G12" s="42"/>
      <c r="H12" s="42"/>
      <c r="I12" s="32"/>
      <c r="J12" s="32"/>
      <c r="K12" s="32"/>
      <c r="L12" s="32"/>
      <c r="M12" s="32"/>
    </row>
    <row r="13" spans="1:16" ht="12.75" x14ac:dyDescent="0.2">
      <c r="A13" s="13">
        <v>5</v>
      </c>
      <c r="B13" s="167">
        <v>9</v>
      </c>
      <c r="C13" s="171">
        <v>9</v>
      </c>
      <c r="D13" s="42"/>
      <c r="E13" s="15"/>
      <c r="F13" s="42"/>
      <c r="G13" s="42"/>
      <c r="H13" s="42"/>
      <c r="I13" s="32"/>
      <c r="J13" s="32"/>
      <c r="K13" s="32"/>
      <c r="L13" s="32"/>
      <c r="M13" s="32"/>
    </row>
    <row r="14" spans="1:16" ht="12.75" x14ac:dyDescent="0.2">
      <c r="A14" s="12">
        <v>6</v>
      </c>
      <c r="B14" s="168">
        <v>9</v>
      </c>
      <c r="C14" s="170">
        <v>9</v>
      </c>
      <c r="D14" s="43"/>
      <c r="E14" s="88"/>
      <c r="F14" s="43"/>
      <c r="G14" s="43"/>
      <c r="H14" s="43"/>
      <c r="I14" s="39"/>
      <c r="J14" s="39"/>
      <c r="K14" s="39"/>
      <c r="L14" s="39"/>
      <c r="M14" s="39"/>
    </row>
    <row r="15" spans="1:16" ht="13.5" thickBot="1" x14ac:dyDescent="0.25">
      <c r="A15" s="158">
        <v>7</v>
      </c>
      <c r="B15" s="169">
        <v>8</v>
      </c>
      <c r="C15" s="172">
        <v>8</v>
      </c>
      <c r="D15" s="160"/>
      <c r="E15" s="161"/>
      <c r="F15" s="160"/>
      <c r="G15" s="160"/>
      <c r="H15" s="160"/>
      <c r="I15" s="159"/>
      <c r="J15" s="159"/>
      <c r="K15" s="159"/>
      <c r="L15" s="159"/>
      <c r="M15" s="159"/>
    </row>
    <row r="16" spans="1:16" ht="12.75" x14ac:dyDescent="0.2">
      <c r="A16" s="162" t="s">
        <v>235</v>
      </c>
      <c r="B16" s="165">
        <f>SUM(B8:B15)</f>
        <v>136</v>
      </c>
      <c r="C16" s="181">
        <f>SUM(C8:C15)</f>
        <v>130</v>
      </c>
      <c r="D16" s="163">
        <f t="shared" ref="D16:F16" si="0">SUM(D8:D14)</f>
        <v>0</v>
      </c>
      <c r="E16" s="163">
        <f>SUM(E8:E14)</f>
        <v>0</v>
      </c>
      <c r="F16" s="163">
        <f t="shared" si="0"/>
        <v>0</v>
      </c>
      <c r="G16" s="163">
        <f t="shared" ref="G16:J16" si="1">SUM(G8:G14)</f>
        <v>0</v>
      </c>
      <c r="H16" s="163">
        <f t="shared" si="1"/>
        <v>0</v>
      </c>
      <c r="I16" s="163">
        <f t="shared" si="1"/>
        <v>0</v>
      </c>
      <c r="J16" s="163">
        <f t="shared" si="1"/>
        <v>0</v>
      </c>
      <c r="K16" s="163">
        <f>SUM(K8:K14)</f>
        <v>0</v>
      </c>
      <c r="L16" s="163">
        <f>SUM(L8:L14)</f>
        <v>0</v>
      </c>
      <c r="M16" s="163">
        <f t="shared" ref="M16" si="2">SUM(M8:M14)</f>
        <v>0</v>
      </c>
    </row>
    <row r="18" spans="1:18" ht="12.75" x14ac:dyDescent="0.2">
      <c r="A18" s="14"/>
      <c r="B18" s="15" t="s">
        <v>18</v>
      </c>
      <c r="C18" s="15">
        <v>504</v>
      </c>
      <c r="D18" s="116" t="s">
        <v>19</v>
      </c>
      <c r="E18" s="218" t="s">
        <v>273</v>
      </c>
      <c r="F18" s="219"/>
      <c r="G18" s="220"/>
      <c r="H18" s="216" t="s">
        <v>274</v>
      </c>
      <c r="I18" s="216"/>
      <c r="J18" s="216"/>
      <c r="K18" s="2"/>
      <c r="M18" s="23"/>
      <c r="Q18" s="31"/>
      <c r="R18" s="31"/>
    </row>
    <row r="19" spans="1:18" ht="26.25" customHeight="1" x14ac:dyDescent="0.2">
      <c r="A19" s="26" t="s">
        <v>20</v>
      </c>
      <c r="B19" s="189">
        <v>30</v>
      </c>
      <c r="C19" s="190">
        <v>6</v>
      </c>
      <c r="D19" s="191" t="s">
        <v>372</v>
      </c>
      <c r="E19" s="221" t="s">
        <v>399</v>
      </c>
      <c r="F19" s="222"/>
      <c r="G19" s="223"/>
      <c r="H19" s="217" t="s">
        <v>400</v>
      </c>
      <c r="I19" s="217"/>
      <c r="J19" s="217"/>
      <c r="K19" s="193"/>
      <c r="M19" s="23"/>
    </row>
    <row r="20" spans="1:18" ht="15.75" customHeight="1" x14ac:dyDescent="0.2">
      <c r="C20" s="31"/>
      <c r="E20" s="9"/>
      <c r="I20" s="9"/>
    </row>
    <row r="21" spans="1:18" ht="15.75" customHeight="1" x14ac:dyDescent="0.2">
      <c r="E21" s="31"/>
    </row>
    <row r="22" spans="1:18" ht="12.75" x14ac:dyDescent="0.2">
      <c r="A22" s="16" t="s">
        <v>275</v>
      </c>
      <c r="C22" s="9"/>
    </row>
    <row r="24" spans="1:18" ht="15.75" customHeight="1" x14ac:dyDescent="0.2">
      <c r="F24" s="9"/>
      <c r="G24" s="9"/>
      <c r="H24" s="9"/>
      <c r="M24" s="22"/>
      <c r="N24" s="22"/>
      <c r="O24" s="22"/>
      <c r="P24" s="22"/>
    </row>
    <row r="25" spans="1:18" ht="15.75" customHeight="1" x14ac:dyDescent="0.2">
      <c r="M25" s="22"/>
      <c r="N25" s="19"/>
      <c r="O25" s="19"/>
      <c r="P25" s="22"/>
    </row>
    <row r="26" spans="1:18" ht="15.75" customHeight="1" x14ac:dyDescent="0.2">
      <c r="M26" s="20"/>
    </row>
    <row r="27" spans="1:18" ht="15.75" customHeight="1" x14ac:dyDescent="0.2">
      <c r="E27" s="31"/>
      <c r="M27" s="21"/>
    </row>
    <row r="28" spans="1:18" ht="15.75" customHeight="1" x14ac:dyDescent="0.2">
      <c r="M28" s="21"/>
    </row>
    <row r="29" spans="1:18" ht="15.75" customHeight="1" x14ac:dyDescent="0.2">
      <c r="H29" s="9"/>
      <c r="L29" s="9"/>
      <c r="M29" s="21"/>
    </row>
    <row r="30" spans="1:18" ht="15.75" customHeight="1" x14ac:dyDescent="0.2">
      <c r="M30" s="21"/>
    </row>
    <row r="31" spans="1:18" ht="15.75" customHeight="1" x14ac:dyDescent="0.2">
      <c r="F31" s="64"/>
      <c r="G31" s="64"/>
      <c r="H31" s="64"/>
      <c r="M31" s="21"/>
    </row>
    <row r="32" spans="1:18" ht="15.75" customHeight="1" x14ac:dyDescent="0.2">
      <c r="F32" s="9"/>
      <c r="G32" s="9"/>
      <c r="H32" s="9"/>
      <c r="I32" s="9"/>
      <c r="J32" s="9"/>
      <c r="K32" s="9"/>
      <c r="L32" s="9"/>
      <c r="M32" s="8"/>
    </row>
    <row r="33" spans="1:17" ht="15.75" customHeight="1" x14ac:dyDescent="0.2">
      <c r="F33" s="9"/>
      <c r="G33" s="9"/>
      <c r="H33" s="9"/>
      <c r="I33" s="9"/>
      <c r="J33" s="9"/>
      <c r="K33" s="9"/>
      <c r="L33" s="9"/>
    </row>
    <row r="34" spans="1:17" ht="15.75" customHeight="1" x14ac:dyDescent="0.2">
      <c r="F34" s="9"/>
      <c r="G34" s="9"/>
      <c r="H34" s="9"/>
      <c r="I34" s="9"/>
      <c r="J34" s="9"/>
      <c r="K34" s="9"/>
      <c r="L34" s="9"/>
    </row>
    <row r="36" spans="1:17" ht="15.75" hidden="1" customHeight="1" x14ac:dyDescent="0.2">
      <c r="A36" s="16" t="s">
        <v>21</v>
      </c>
      <c r="F36" s="16" t="s">
        <v>22</v>
      </c>
      <c r="G36" s="16"/>
      <c r="H36" s="16"/>
      <c r="P36" s="16" t="s">
        <v>23</v>
      </c>
    </row>
    <row r="37" spans="1:17" ht="15.75" hidden="1" customHeight="1" x14ac:dyDescent="0.2">
      <c r="A37" s="14" t="s">
        <v>24</v>
      </c>
      <c r="B37" s="14">
        <v>43</v>
      </c>
      <c r="F37" s="14" t="s">
        <v>25</v>
      </c>
      <c r="G37" s="14"/>
      <c r="H37" s="14"/>
      <c r="I37" s="14">
        <v>444</v>
      </c>
      <c r="J37" s="18"/>
      <c r="K37" s="18"/>
      <c r="L37" s="18"/>
      <c r="P37" s="14" t="s">
        <v>26</v>
      </c>
      <c r="Q37" s="14">
        <v>445</v>
      </c>
    </row>
    <row r="38" spans="1:17" ht="26.25" hidden="1" customHeight="1" x14ac:dyDescent="0.2">
      <c r="A38" s="14" t="s">
        <v>27</v>
      </c>
      <c r="B38" s="14">
        <v>55</v>
      </c>
      <c r="F38" s="17" t="s">
        <v>28</v>
      </c>
      <c r="G38" s="17"/>
      <c r="H38" s="17"/>
      <c r="I38" s="14">
        <v>97</v>
      </c>
      <c r="J38" s="18"/>
      <c r="K38" s="18"/>
      <c r="L38" s="18"/>
      <c r="P38" s="14" t="s">
        <v>29</v>
      </c>
      <c r="Q38" s="14">
        <v>68</v>
      </c>
    </row>
    <row r="39" spans="1:17" ht="16.5" hidden="1" customHeight="1" x14ac:dyDescent="0.2">
      <c r="A39" s="14" t="s">
        <v>30</v>
      </c>
      <c r="B39" s="14">
        <v>2</v>
      </c>
      <c r="F39" s="14" t="s">
        <v>31</v>
      </c>
      <c r="G39" s="14"/>
      <c r="H39" s="14"/>
      <c r="I39" s="14">
        <v>79</v>
      </c>
      <c r="J39" s="18"/>
      <c r="K39" s="18"/>
      <c r="L39" s="18"/>
      <c r="P39" s="14" t="s">
        <v>32</v>
      </c>
      <c r="Q39" s="14">
        <v>21</v>
      </c>
    </row>
    <row r="40" spans="1:17" ht="16.5" hidden="1" customHeight="1" x14ac:dyDescent="0.2">
      <c r="F40" s="14" t="s">
        <v>33</v>
      </c>
      <c r="G40" s="14"/>
      <c r="H40" s="14"/>
      <c r="I40" s="14">
        <v>24</v>
      </c>
      <c r="J40" s="18"/>
      <c r="K40" s="18"/>
      <c r="L40" s="18"/>
      <c r="P40" s="14" t="s">
        <v>34</v>
      </c>
      <c r="Q40" s="14">
        <v>17</v>
      </c>
    </row>
    <row r="41" spans="1:17" ht="12.75" hidden="1" x14ac:dyDescent="0.2">
      <c r="F41" s="14" t="s">
        <v>35</v>
      </c>
      <c r="G41" s="14"/>
      <c r="H41" s="14"/>
      <c r="I41" s="14">
        <v>22</v>
      </c>
      <c r="J41" s="18"/>
      <c r="K41" s="18"/>
      <c r="L41" s="18"/>
      <c r="P41" s="14" t="s">
        <v>36</v>
      </c>
      <c r="Q41" s="14">
        <v>9</v>
      </c>
    </row>
    <row r="42" spans="1:17" ht="38.25" hidden="1" x14ac:dyDescent="0.2">
      <c r="F42" s="17" t="s">
        <v>37</v>
      </c>
      <c r="G42" s="17"/>
      <c r="H42" s="17"/>
      <c r="I42" s="14">
        <v>11</v>
      </c>
      <c r="J42" s="18"/>
      <c r="K42" s="18"/>
      <c r="L42" s="18"/>
      <c r="P42" s="14" t="s">
        <v>38</v>
      </c>
      <c r="Q42" s="14">
        <v>6</v>
      </c>
    </row>
    <row r="43" spans="1:17" ht="38.25" hidden="1" x14ac:dyDescent="0.2">
      <c r="F43" s="17" t="s">
        <v>39</v>
      </c>
      <c r="G43" s="17"/>
      <c r="H43" s="17"/>
      <c r="I43" s="14">
        <v>4</v>
      </c>
      <c r="J43" s="18"/>
      <c r="K43" s="18"/>
      <c r="L43" s="18"/>
      <c r="P43" s="14" t="s">
        <v>40</v>
      </c>
      <c r="Q43" s="14">
        <v>5</v>
      </c>
    </row>
    <row r="44" spans="1:17" ht="12.75" hidden="1" x14ac:dyDescent="0.2">
      <c r="P44" s="14" t="s">
        <v>41</v>
      </c>
      <c r="Q44" s="14">
        <v>4</v>
      </c>
    </row>
    <row r="45" spans="1:17" ht="12.75" hidden="1" x14ac:dyDescent="0.2">
      <c r="P45" s="14" t="s">
        <v>42</v>
      </c>
      <c r="Q45" s="14">
        <v>4</v>
      </c>
    </row>
    <row r="46" spans="1:17" ht="12.75" hidden="1" x14ac:dyDescent="0.2">
      <c r="P46" s="14" t="s">
        <v>43</v>
      </c>
      <c r="Q46" s="14">
        <v>3</v>
      </c>
    </row>
    <row r="47" spans="1:17" ht="12.75" hidden="1" x14ac:dyDescent="0.2">
      <c r="P47" s="14" t="s">
        <v>44</v>
      </c>
      <c r="Q47" s="14">
        <v>2</v>
      </c>
    </row>
    <row r="48" spans="1:17" ht="12.75" hidden="1" x14ac:dyDescent="0.2">
      <c r="P48" s="14" t="s">
        <v>45</v>
      </c>
      <c r="Q48" s="14">
        <v>1</v>
      </c>
    </row>
    <row r="49" spans="1:30" ht="12.75" hidden="1" x14ac:dyDescent="0.2">
      <c r="P49" s="14" t="s">
        <v>46</v>
      </c>
      <c r="Q49" s="14">
        <v>1</v>
      </c>
    </row>
    <row r="50" spans="1:30" ht="12.75" x14ac:dyDescent="0.2">
      <c r="P50" s="18"/>
    </row>
    <row r="54" spans="1:30" ht="15.75" customHeight="1" x14ac:dyDescent="0.2">
      <c r="A54" s="117"/>
    </row>
    <row r="64" spans="1:30" ht="15.75" customHeight="1" x14ac:dyDescent="0.2">
      <c r="AC64" s="40"/>
      <c r="AD64" s="40"/>
    </row>
    <row r="69" spans="3:8" ht="15.75" customHeight="1" x14ac:dyDescent="0.2">
      <c r="C69" s="25"/>
      <c r="F69" s="29"/>
      <c r="G69" s="29"/>
      <c r="H69" s="29"/>
    </row>
  </sheetData>
  <mergeCells count="5">
    <mergeCell ref="H18:J18"/>
    <mergeCell ref="H19:J19"/>
    <mergeCell ref="E18:G18"/>
    <mergeCell ref="E19:G19"/>
    <mergeCell ref="B3:J3"/>
  </mergeCells>
  <phoneticPr fontId="47" type="noConversion"/>
  <pageMargins left="0.7" right="0.7" top="0.75" bottom="0.75" header="0.3" footer="0.3"/>
  <pageSetup scale="3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21195-8F59-4D68-B0C3-531E374A1DED}">
  <dimension ref="A1:C31"/>
  <sheetViews>
    <sheetView workbookViewId="0">
      <selection sqref="A1:XFD1048576"/>
    </sheetView>
  </sheetViews>
  <sheetFormatPr defaultRowHeight="12.75" x14ac:dyDescent="0.2"/>
  <cols>
    <col min="1" max="1" width="31.85546875" style="38" customWidth="1"/>
    <col min="2" max="2" width="9.140625" style="38"/>
    <col min="3" max="3" width="36" style="38" customWidth="1"/>
  </cols>
  <sheetData>
    <row r="1" spans="1:3" ht="16.5" customHeight="1" x14ac:dyDescent="0.2">
      <c r="A1" s="269" t="s">
        <v>290</v>
      </c>
      <c r="B1" s="269"/>
      <c r="C1" s="269"/>
    </row>
    <row r="3" spans="1:3" ht="15" x14ac:dyDescent="0.2">
      <c r="A3" s="97" t="s">
        <v>124</v>
      </c>
      <c r="B3" s="98">
        <v>1</v>
      </c>
      <c r="C3" s="99" t="s">
        <v>130</v>
      </c>
    </row>
    <row r="4" spans="1:3" ht="15" x14ac:dyDescent="0.2">
      <c r="A4" s="97" t="s">
        <v>126</v>
      </c>
      <c r="B4" s="100">
        <v>1</v>
      </c>
      <c r="C4" s="101" t="s">
        <v>130</v>
      </c>
    </row>
    <row r="5" spans="1:3" ht="15" x14ac:dyDescent="0.2">
      <c r="A5" s="97" t="s">
        <v>248</v>
      </c>
      <c r="B5" s="100">
        <v>1</v>
      </c>
      <c r="C5" s="101" t="s">
        <v>130</v>
      </c>
    </row>
    <row r="6" spans="1:3" ht="16.5" customHeight="1" x14ac:dyDescent="0.2">
      <c r="A6" s="97" t="s">
        <v>125</v>
      </c>
      <c r="B6" s="100">
        <v>1</v>
      </c>
      <c r="C6" s="101" t="s">
        <v>130</v>
      </c>
    </row>
    <row r="7" spans="1:3" ht="15" x14ac:dyDescent="0.2">
      <c r="A7" s="97" t="s">
        <v>127</v>
      </c>
      <c r="B7" s="100">
        <v>1</v>
      </c>
      <c r="C7" s="101" t="s">
        <v>130</v>
      </c>
    </row>
    <row r="8" spans="1:3" ht="15" x14ac:dyDescent="0.2">
      <c r="A8" s="267" t="s">
        <v>138</v>
      </c>
      <c r="B8" s="268"/>
      <c r="C8" s="268"/>
    </row>
    <row r="9" spans="1:3" ht="15" x14ac:dyDescent="0.2">
      <c r="A9" s="97" t="s">
        <v>131</v>
      </c>
      <c r="B9" s="98">
        <v>2</v>
      </c>
      <c r="C9" s="99" t="s">
        <v>130</v>
      </c>
    </row>
    <row r="10" spans="1:3" ht="15" customHeight="1" x14ac:dyDescent="0.2">
      <c r="A10" s="97" t="s">
        <v>132</v>
      </c>
      <c r="B10" s="100">
        <v>1</v>
      </c>
      <c r="C10" s="99" t="s">
        <v>130</v>
      </c>
    </row>
    <row r="11" spans="1:3" ht="15" customHeight="1" x14ac:dyDescent="0.2">
      <c r="A11" s="107" t="s">
        <v>133</v>
      </c>
      <c r="B11" s="108">
        <v>1</v>
      </c>
      <c r="C11" s="112" t="s">
        <v>249</v>
      </c>
    </row>
    <row r="12" spans="1:3" ht="15" customHeight="1" x14ac:dyDescent="0.2">
      <c r="A12" s="107" t="s">
        <v>266</v>
      </c>
      <c r="B12" s="108">
        <v>1</v>
      </c>
      <c r="C12" s="112" t="s">
        <v>139</v>
      </c>
    </row>
    <row r="13" spans="1:3" ht="15.75" customHeight="1" x14ac:dyDescent="0.2">
      <c r="A13" s="97" t="s">
        <v>250</v>
      </c>
      <c r="B13" s="100">
        <v>1</v>
      </c>
      <c r="C13" s="105" t="s">
        <v>130</v>
      </c>
    </row>
    <row r="14" spans="1:3" ht="15.75" customHeight="1" x14ac:dyDescent="0.2">
      <c r="A14" s="113" t="s">
        <v>267</v>
      </c>
      <c r="B14" s="114">
        <v>1</v>
      </c>
      <c r="C14" s="115" t="s">
        <v>268</v>
      </c>
    </row>
    <row r="15" spans="1:3" ht="15.75" customHeight="1" x14ac:dyDescent="0.2">
      <c r="A15" s="107" t="s">
        <v>253</v>
      </c>
      <c r="B15" s="108">
        <v>1</v>
      </c>
      <c r="C15" s="111" t="s">
        <v>139</v>
      </c>
    </row>
    <row r="16" spans="1:3" ht="15" x14ac:dyDescent="0.2">
      <c r="A16" s="267" t="s">
        <v>134</v>
      </c>
      <c r="B16" s="268"/>
      <c r="C16" s="268"/>
    </row>
    <row r="17" spans="1:3" ht="15" x14ac:dyDescent="0.2">
      <c r="A17" s="97" t="s">
        <v>254</v>
      </c>
      <c r="B17" s="98">
        <v>2</v>
      </c>
      <c r="C17" s="99" t="s">
        <v>130</v>
      </c>
    </row>
    <row r="18" spans="1:3" ht="15" x14ac:dyDescent="0.2">
      <c r="A18" s="97" t="s">
        <v>255</v>
      </c>
      <c r="B18" s="98"/>
      <c r="C18" s="99" t="s">
        <v>139</v>
      </c>
    </row>
    <row r="19" spans="1:3" ht="15" x14ac:dyDescent="0.2">
      <c r="A19" s="97" t="s">
        <v>135</v>
      </c>
      <c r="B19" s="100">
        <v>1</v>
      </c>
      <c r="C19" s="101" t="s">
        <v>130</v>
      </c>
    </row>
    <row r="20" spans="1:3" ht="15" x14ac:dyDescent="0.2">
      <c r="A20" s="97" t="s">
        <v>136</v>
      </c>
      <c r="B20" s="100">
        <v>1</v>
      </c>
      <c r="C20" s="101" t="s">
        <v>130</v>
      </c>
    </row>
    <row r="21" spans="1:3" ht="15" x14ac:dyDescent="0.2">
      <c r="A21" s="107" t="s">
        <v>256</v>
      </c>
      <c r="B21" s="108">
        <v>1</v>
      </c>
      <c r="C21" s="110" t="s">
        <v>139</v>
      </c>
    </row>
    <row r="22" spans="1:3" ht="15" x14ac:dyDescent="0.2">
      <c r="A22" s="97" t="s">
        <v>257</v>
      </c>
      <c r="B22" s="100">
        <v>1</v>
      </c>
      <c r="C22" s="101" t="s">
        <v>130</v>
      </c>
    </row>
    <row r="23" spans="1:3" ht="15" x14ac:dyDescent="0.2">
      <c r="A23" s="107" t="s">
        <v>258</v>
      </c>
      <c r="B23" s="108">
        <v>1</v>
      </c>
      <c r="C23" s="110" t="s">
        <v>139</v>
      </c>
    </row>
    <row r="24" spans="1:3" ht="15" x14ac:dyDescent="0.2">
      <c r="A24" s="267" t="s">
        <v>252</v>
      </c>
      <c r="B24" s="268"/>
      <c r="C24" s="268"/>
    </row>
    <row r="25" spans="1:3" ht="31.5" customHeight="1" x14ac:dyDescent="0.2">
      <c r="A25" s="97" t="s">
        <v>128</v>
      </c>
      <c r="B25" s="100">
        <v>1</v>
      </c>
      <c r="C25" s="103" t="s">
        <v>130</v>
      </c>
    </row>
    <row r="26" spans="1:3" ht="31.5" customHeight="1" x14ac:dyDescent="0.2">
      <c r="A26" s="97" t="s">
        <v>261</v>
      </c>
      <c r="B26" s="100">
        <v>1</v>
      </c>
      <c r="C26" s="106" t="s">
        <v>262</v>
      </c>
    </row>
    <row r="27" spans="1:3" ht="31.5" customHeight="1" x14ac:dyDescent="0.2">
      <c r="A27" s="107" t="s">
        <v>260</v>
      </c>
      <c r="B27" s="108">
        <v>0.5</v>
      </c>
      <c r="C27" s="109" t="s">
        <v>139</v>
      </c>
    </row>
    <row r="28" spans="1:3" ht="15" x14ac:dyDescent="0.2">
      <c r="A28" s="97" t="s">
        <v>129</v>
      </c>
      <c r="B28" s="102" t="s">
        <v>259</v>
      </c>
      <c r="C28" s="101" t="s">
        <v>130</v>
      </c>
    </row>
    <row r="29" spans="1:3" ht="15" x14ac:dyDescent="0.2">
      <c r="A29" s="97" t="s">
        <v>232</v>
      </c>
      <c r="B29" s="100">
        <v>0.5</v>
      </c>
      <c r="C29" s="101" t="s">
        <v>251</v>
      </c>
    </row>
    <row r="30" spans="1:3" ht="15" x14ac:dyDescent="0.2">
      <c r="A30" s="97" t="s">
        <v>263</v>
      </c>
      <c r="B30" s="104">
        <v>1</v>
      </c>
      <c r="C30" s="101" t="s">
        <v>130</v>
      </c>
    </row>
    <row r="31" spans="1:3" ht="15" x14ac:dyDescent="0.2">
      <c r="A31" s="97" t="s">
        <v>264</v>
      </c>
      <c r="B31" s="104" t="s">
        <v>265</v>
      </c>
      <c r="C31" s="101" t="s">
        <v>265</v>
      </c>
    </row>
  </sheetData>
  <mergeCells count="4">
    <mergeCell ref="A24:C24"/>
    <mergeCell ref="A8:C8"/>
    <mergeCell ref="A16:C16"/>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0B61F-8BAF-4BC1-B074-573D2AE2541D}">
  <dimension ref="A1:AE29"/>
  <sheetViews>
    <sheetView view="pageBreakPreview" topLeftCell="G6" zoomScale="115" zoomScaleNormal="100" zoomScaleSheetLayoutView="115" workbookViewId="0">
      <selection activeCell="X14" sqref="X14"/>
    </sheetView>
  </sheetViews>
  <sheetFormatPr defaultColWidth="7.7109375" defaultRowHeight="12.75" x14ac:dyDescent="0.2"/>
  <cols>
    <col min="18" max="18" width="9.7109375" customWidth="1"/>
    <col min="23" max="23" width="3.7109375" customWidth="1"/>
  </cols>
  <sheetData>
    <row r="1" spans="1:31" ht="18" customHeight="1" thickBot="1" x14ac:dyDescent="0.25">
      <c r="A1" s="272" t="s">
        <v>338</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31" ht="21" customHeight="1" thickTop="1" x14ac:dyDescent="0.2">
      <c r="A2" s="275" t="s">
        <v>337</v>
      </c>
      <c r="B2" s="275"/>
      <c r="C2" s="275"/>
      <c r="D2" s="275"/>
      <c r="E2" s="275"/>
      <c r="F2" s="275"/>
      <c r="G2" s="275"/>
      <c r="H2" s="275"/>
      <c r="I2" s="275"/>
      <c r="J2" s="275"/>
      <c r="K2" s="275"/>
      <c r="L2" s="275"/>
      <c r="M2" s="275"/>
      <c r="N2" s="275"/>
      <c r="O2" s="275"/>
      <c r="P2" s="135"/>
      <c r="Q2" s="273" t="s">
        <v>270</v>
      </c>
      <c r="R2" s="273"/>
      <c r="S2" s="270" t="s">
        <v>269</v>
      </c>
      <c r="T2" s="270"/>
      <c r="U2" s="270"/>
    </row>
    <row r="3" spans="1:31" ht="40.9" customHeight="1" x14ac:dyDescent="0.2">
      <c r="A3" s="276" t="s">
        <v>339</v>
      </c>
      <c r="B3" s="276"/>
      <c r="C3" s="276"/>
      <c r="D3" s="276"/>
      <c r="E3" s="276"/>
      <c r="F3" s="276"/>
      <c r="G3" s="276"/>
      <c r="H3" s="276"/>
      <c r="I3" s="276"/>
      <c r="J3" s="276"/>
      <c r="K3" s="276"/>
      <c r="L3" s="276"/>
      <c r="M3" s="276"/>
      <c r="N3" s="276"/>
      <c r="O3" s="276"/>
      <c r="P3" s="135"/>
      <c r="Q3" s="274" t="s">
        <v>96</v>
      </c>
      <c r="R3" s="274"/>
      <c r="S3" s="271" t="s">
        <v>94</v>
      </c>
      <c r="T3" s="271"/>
      <c r="U3" s="271"/>
      <c r="W3" s="64" t="s">
        <v>334</v>
      </c>
    </row>
    <row r="4" spans="1:31" x14ac:dyDescent="0.2">
      <c r="A4" s="9" t="s">
        <v>296</v>
      </c>
      <c r="C4" s="9" t="s">
        <v>340</v>
      </c>
      <c r="F4" s="213" t="s">
        <v>436</v>
      </c>
      <c r="T4" s="9"/>
      <c r="W4" s="9" t="s">
        <v>336</v>
      </c>
    </row>
    <row r="5" spans="1:31" x14ac:dyDescent="0.2">
      <c r="A5" s="9"/>
      <c r="T5" s="9"/>
      <c r="W5" s="9" t="s">
        <v>335</v>
      </c>
    </row>
    <row r="6" spans="1:31" x14ac:dyDescent="0.2">
      <c r="A6" s="9"/>
      <c r="T6" s="9"/>
    </row>
    <row r="7" spans="1:31" s="144" customFormat="1" x14ac:dyDescent="0.2">
      <c r="A7" s="144" t="s">
        <v>271</v>
      </c>
    </row>
    <row r="8" spans="1:31" x14ac:dyDescent="0.2">
      <c r="Q8" s="9" t="s">
        <v>434</v>
      </c>
    </row>
    <row r="9" spans="1:31" ht="25.5" x14ac:dyDescent="0.2">
      <c r="Q9" s="144" t="s">
        <v>432</v>
      </c>
      <c r="R9" s="207" t="s">
        <v>433</v>
      </c>
      <c r="S9" s="208" t="s">
        <v>427</v>
      </c>
      <c r="T9" s="209" t="s">
        <v>428</v>
      </c>
      <c r="U9" s="210" t="s">
        <v>429</v>
      </c>
      <c r="V9" s="211" t="s">
        <v>430</v>
      </c>
    </row>
    <row r="10" spans="1:31" x14ac:dyDescent="0.2">
      <c r="Q10">
        <v>3</v>
      </c>
      <c r="R10" s="20" t="s">
        <v>431</v>
      </c>
      <c r="S10" s="204">
        <f>4/9</f>
        <v>0.44444444444444442</v>
      </c>
      <c r="T10" s="204">
        <f>4/9</f>
        <v>0.44444444444444442</v>
      </c>
      <c r="U10" s="204">
        <f>1/9</f>
        <v>0.1111111111111111</v>
      </c>
      <c r="V10" s="204">
        <v>0</v>
      </c>
      <c r="X10" s="212"/>
    </row>
    <row r="11" spans="1:31" x14ac:dyDescent="0.2">
      <c r="Q11">
        <v>4</v>
      </c>
      <c r="R11" s="20" t="s">
        <v>431</v>
      </c>
      <c r="S11" s="204">
        <f>1/4</f>
        <v>0.25</v>
      </c>
      <c r="T11" s="204">
        <f>2/4</f>
        <v>0.5</v>
      </c>
      <c r="U11" s="204">
        <v>0</v>
      </c>
      <c r="V11" s="204">
        <f>1/4</f>
        <v>0.25</v>
      </c>
      <c r="X11" s="212" t="s">
        <v>437</v>
      </c>
    </row>
    <row r="12" spans="1:31" x14ac:dyDescent="0.2">
      <c r="Q12">
        <v>5</v>
      </c>
      <c r="R12" s="21">
        <v>11</v>
      </c>
      <c r="S12" s="204">
        <f>2/11</f>
        <v>0.18181818181818182</v>
      </c>
      <c r="T12" s="204">
        <f>4/11</f>
        <v>0.36363636363636365</v>
      </c>
      <c r="U12" s="204">
        <f>3/11</f>
        <v>0.27272727272727271</v>
      </c>
      <c r="V12" s="204">
        <f>2/11</f>
        <v>0.18181818181818182</v>
      </c>
      <c r="X12" s="212" t="s">
        <v>438</v>
      </c>
    </row>
    <row r="13" spans="1:31" x14ac:dyDescent="0.2">
      <c r="Q13">
        <v>6</v>
      </c>
      <c r="R13" s="20" t="s">
        <v>431</v>
      </c>
      <c r="S13" s="204">
        <f>3/6</f>
        <v>0.5</v>
      </c>
      <c r="T13" s="204">
        <f>1/6</f>
        <v>0.16666666666666666</v>
      </c>
      <c r="U13" s="204">
        <v>0</v>
      </c>
      <c r="V13" s="204">
        <f>2/6</f>
        <v>0.33333333333333331</v>
      </c>
      <c r="X13" s="212" t="s">
        <v>439</v>
      </c>
    </row>
    <row r="14" spans="1:31" x14ac:dyDescent="0.2">
      <c r="R14" s="21">
        <v>30</v>
      </c>
    </row>
    <row r="22" spans="1:24" s="144" customFormat="1" x14ac:dyDescent="0.2">
      <c r="A22" s="144" t="s">
        <v>272</v>
      </c>
    </row>
    <row r="23" spans="1:24" x14ac:dyDescent="0.2">
      <c r="Q23" s="9" t="s">
        <v>435</v>
      </c>
    </row>
    <row r="24" spans="1:24" ht="25.5" x14ac:dyDescent="0.2">
      <c r="Q24" s="144" t="s">
        <v>432</v>
      </c>
      <c r="R24" s="207" t="s">
        <v>433</v>
      </c>
      <c r="S24" s="208" t="s">
        <v>427</v>
      </c>
      <c r="T24" s="209" t="s">
        <v>428</v>
      </c>
      <c r="U24" s="210" t="s">
        <v>429</v>
      </c>
      <c r="V24" s="211" t="s">
        <v>430</v>
      </c>
    </row>
    <row r="25" spans="1:24" x14ac:dyDescent="0.2">
      <c r="Q25">
        <v>3</v>
      </c>
      <c r="R25" s="20" t="s">
        <v>431</v>
      </c>
      <c r="S25" s="204">
        <f>6/9</f>
        <v>0.66666666666666663</v>
      </c>
      <c r="T25" s="204">
        <f>1/9</f>
        <v>0.1111111111111111</v>
      </c>
      <c r="U25" s="204">
        <f>2/9</f>
        <v>0.22222222222222221</v>
      </c>
      <c r="V25" s="204">
        <v>0</v>
      </c>
      <c r="W25" s="203"/>
      <c r="X25" s="212"/>
    </row>
    <row r="26" spans="1:24" x14ac:dyDescent="0.2">
      <c r="Q26">
        <v>4</v>
      </c>
      <c r="R26" s="20" t="s">
        <v>431</v>
      </c>
      <c r="S26" s="204">
        <f>2/4</f>
        <v>0.5</v>
      </c>
      <c r="T26" s="204">
        <v>0</v>
      </c>
      <c r="U26" s="204">
        <f>2/4</f>
        <v>0.5</v>
      </c>
      <c r="V26" s="204">
        <v>0</v>
      </c>
      <c r="W26" s="203"/>
      <c r="X26" s="212" t="s">
        <v>437</v>
      </c>
    </row>
    <row r="27" spans="1:24" x14ac:dyDescent="0.2">
      <c r="Q27">
        <v>5</v>
      </c>
      <c r="R27" s="21">
        <v>11</v>
      </c>
      <c r="S27" s="204">
        <f>4/11</f>
        <v>0.36363636363636365</v>
      </c>
      <c r="T27" s="204">
        <f>3/11</f>
        <v>0.27272727272727271</v>
      </c>
      <c r="U27" s="204">
        <f>1/11</f>
        <v>9.0909090909090912E-2</v>
      </c>
      <c r="V27" s="204">
        <f>3/11</f>
        <v>0.27272727272727271</v>
      </c>
      <c r="W27" s="203"/>
      <c r="X27" s="212" t="s">
        <v>438</v>
      </c>
    </row>
    <row r="28" spans="1:24" x14ac:dyDescent="0.2">
      <c r="Q28">
        <v>6</v>
      </c>
      <c r="R28" s="20" t="s">
        <v>431</v>
      </c>
      <c r="S28" s="204">
        <f>4/6</f>
        <v>0.66666666666666663</v>
      </c>
      <c r="T28" s="204">
        <f>1/6</f>
        <v>0.16666666666666666</v>
      </c>
      <c r="U28" s="204">
        <f>1/6</f>
        <v>0.16666666666666666</v>
      </c>
      <c r="V28" s="204">
        <v>0</v>
      </c>
      <c r="W28" s="203"/>
      <c r="X28" s="212" t="s">
        <v>439</v>
      </c>
    </row>
    <row r="29" spans="1:24" x14ac:dyDescent="0.2">
      <c r="R29" s="21">
        <v>30</v>
      </c>
      <c r="W29" s="203"/>
    </row>
  </sheetData>
  <mergeCells count="7">
    <mergeCell ref="S2:U2"/>
    <mergeCell ref="S3:U3"/>
    <mergeCell ref="A1:AE1"/>
    <mergeCell ref="Q2:R2"/>
    <mergeCell ref="Q3:R3"/>
    <mergeCell ref="A2:O2"/>
    <mergeCell ref="A3:O3"/>
  </mergeCell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E26BF-A1A8-433E-8410-788F2FD1D0C2}">
  <dimension ref="A1:AD125"/>
  <sheetViews>
    <sheetView topLeftCell="B15" workbookViewId="0">
      <selection activeCell="L11" sqref="L11"/>
    </sheetView>
  </sheetViews>
  <sheetFormatPr defaultRowHeight="12.75" x14ac:dyDescent="0.2"/>
  <sheetData>
    <row r="1" spans="1:30" ht="18" customHeight="1" thickBot="1" x14ac:dyDescent="0.25">
      <c r="A1" s="272" t="s">
        <v>97</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row>
    <row r="2" spans="1:30" ht="21" customHeight="1" thickTop="1" x14ac:dyDescent="0.2">
      <c r="A2" s="277" t="s">
        <v>95</v>
      </c>
      <c r="B2" s="277"/>
      <c r="C2" s="277"/>
      <c r="D2" s="277"/>
      <c r="E2" s="277"/>
      <c r="F2" s="277"/>
      <c r="G2" s="277"/>
      <c r="H2" s="277"/>
      <c r="I2" s="277"/>
      <c r="J2" s="277"/>
      <c r="K2" s="277"/>
      <c r="L2" s="277"/>
      <c r="M2" s="277"/>
      <c r="N2" s="277"/>
      <c r="O2" s="277"/>
      <c r="P2" s="273" t="s">
        <v>270</v>
      </c>
      <c r="Q2" s="273"/>
      <c r="R2" s="270" t="s">
        <v>269</v>
      </c>
      <c r="S2" s="270"/>
      <c r="T2" s="270"/>
    </row>
    <row r="3" spans="1:30" ht="40.9" customHeight="1" x14ac:dyDescent="0.2">
      <c r="A3" s="278"/>
      <c r="B3" s="278"/>
      <c r="C3" s="278"/>
      <c r="D3" s="278"/>
      <c r="E3" s="278"/>
      <c r="F3" s="278"/>
      <c r="G3" s="278"/>
      <c r="H3" s="278"/>
      <c r="I3" s="278"/>
      <c r="J3" s="278"/>
      <c r="K3" s="278"/>
      <c r="L3" s="278"/>
      <c r="M3" s="278"/>
      <c r="N3" s="278"/>
      <c r="O3" s="278"/>
      <c r="P3" s="274" t="s">
        <v>96</v>
      </c>
      <c r="Q3" s="274"/>
      <c r="R3" s="271" t="s">
        <v>94</v>
      </c>
      <c r="S3" s="271"/>
      <c r="T3" s="271"/>
    </row>
    <row r="4" spans="1:30" x14ac:dyDescent="0.2">
      <c r="A4" t="s">
        <v>98</v>
      </c>
    </row>
    <row r="23" spans="1:12" x14ac:dyDescent="0.2">
      <c r="A23" s="9"/>
    </row>
    <row r="24" spans="1:12" x14ac:dyDescent="0.2">
      <c r="A24" s="9"/>
    </row>
    <row r="25" spans="1:12" x14ac:dyDescent="0.2">
      <c r="A25" s="9"/>
      <c r="L25" s="9"/>
    </row>
    <row r="26" spans="1:12" x14ac:dyDescent="0.2">
      <c r="A26" s="9"/>
      <c r="L26" s="9"/>
    </row>
    <row r="27" spans="1:12" x14ac:dyDescent="0.2">
      <c r="A27" s="9"/>
      <c r="L27" s="9"/>
    </row>
    <row r="28" spans="1:12" x14ac:dyDescent="0.2">
      <c r="A28" s="9"/>
      <c r="L28" s="9"/>
    </row>
    <row r="29" spans="1:12" x14ac:dyDescent="0.2">
      <c r="A29" s="9"/>
      <c r="L29" s="9"/>
    </row>
    <row r="30" spans="1:12" x14ac:dyDescent="0.2">
      <c r="A30" s="9"/>
      <c r="L30" s="9"/>
    </row>
    <row r="31" spans="1:12" x14ac:dyDescent="0.2">
      <c r="A31" s="9"/>
      <c r="L31" s="9"/>
    </row>
    <row r="32" spans="1:12" x14ac:dyDescent="0.2">
      <c r="A32" s="9"/>
      <c r="L32" s="9"/>
    </row>
    <row r="33" spans="1:12" x14ac:dyDescent="0.2">
      <c r="A33" s="9"/>
      <c r="L33" s="9"/>
    </row>
    <row r="34" spans="1:12" x14ac:dyDescent="0.2">
      <c r="A34" s="9"/>
      <c r="L34" s="9"/>
    </row>
    <row r="35" spans="1:12" x14ac:dyDescent="0.2">
      <c r="A35" s="9"/>
      <c r="L35" s="9"/>
    </row>
    <row r="36" spans="1:12" x14ac:dyDescent="0.2">
      <c r="A36" s="9"/>
      <c r="L36" s="9"/>
    </row>
    <row r="37" spans="1:12" x14ac:dyDescent="0.2">
      <c r="A37" s="9"/>
      <c r="L37" s="9"/>
    </row>
    <row r="38" spans="1:12" x14ac:dyDescent="0.2">
      <c r="A38" s="9"/>
      <c r="L38" s="9"/>
    </row>
    <row r="39" spans="1:12" x14ac:dyDescent="0.2">
      <c r="A39" s="9" t="s">
        <v>99</v>
      </c>
      <c r="L39" s="9"/>
    </row>
    <row r="40" spans="1:12" x14ac:dyDescent="0.2">
      <c r="A40" s="9"/>
      <c r="L40" s="9"/>
    </row>
    <row r="41" spans="1:12" x14ac:dyDescent="0.2">
      <c r="A41" s="9"/>
      <c r="L41" s="9"/>
    </row>
    <row r="42" spans="1:12" x14ac:dyDescent="0.2">
      <c r="A42" s="9"/>
      <c r="L42" s="9"/>
    </row>
    <row r="43" spans="1:12" x14ac:dyDescent="0.2">
      <c r="A43" s="9"/>
      <c r="L43" s="9"/>
    </row>
    <row r="44" spans="1:12" x14ac:dyDescent="0.2">
      <c r="A44" s="9"/>
      <c r="L44" s="9"/>
    </row>
    <row r="45" spans="1:12" x14ac:dyDescent="0.2">
      <c r="A45" s="9"/>
      <c r="L45" s="9"/>
    </row>
    <row r="48" spans="1:12" x14ac:dyDescent="0.2">
      <c r="A48" s="9"/>
    </row>
    <row r="49" spans="1:12" x14ac:dyDescent="0.2">
      <c r="A49" s="9"/>
    </row>
    <row r="50" spans="1:12" x14ac:dyDescent="0.2">
      <c r="A50" s="9"/>
      <c r="L50" s="9"/>
    </row>
    <row r="51" spans="1:12" x14ac:dyDescent="0.2">
      <c r="A51" s="9"/>
      <c r="L51" s="9"/>
    </row>
    <row r="52" spans="1:12" x14ac:dyDescent="0.2">
      <c r="A52" s="9"/>
      <c r="L52" s="9"/>
    </row>
    <row r="53" spans="1:12" x14ac:dyDescent="0.2">
      <c r="A53" s="9"/>
      <c r="L53" s="9"/>
    </row>
    <row r="54" spans="1:12" x14ac:dyDescent="0.2">
      <c r="A54" s="9"/>
      <c r="L54" s="9"/>
    </row>
    <row r="55" spans="1:12" x14ac:dyDescent="0.2">
      <c r="A55" s="9"/>
      <c r="L55" s="9"/>
    </row>
    <row r="56" spans="1:12" x14ac:dyDescent="0.2">
      <c r="A56" s="9"/>
      <c r="L56" s="9"/>
    </row>
    <row r="57" spans="1:12" x14ac:dyDescent="0.2">
      <c r="A57" s="9"/>
      <c r="L57" s="9"/>
    </row>
    <row r="58" spans="1:12" x14ac:dyDescent="0.2">
      <c r="A58" s="9"/>
      <c r="L58" s="9"/>
    </row>
    <row r="59" spans="1:12" x14ac:dyDescent="0.2">
      <c r="A59" s="9"/>
      <c r="L59" s="9"/>
    </row>
    <row r="60" spans="1:12" x14ac:dyDescent="0.2">
      <c r="A60" s="9"/>
      <c r="L60" s="9"/>
    </row>
    <row r="61" spans="1:12" x14ac:dyDescent="0.2">
      <c r="A61" s="9"/>
      <c r="L61" s="9"/>
    </row>
    <row r="62" spans="1:12" x14ac:dyDescent="0.2">
      <c r="A62" s="9"/>
      <c r="L62" s="9"/>
    </row>
    <row r="63" spans="1:12" x14ac:dyDescent="0.2">
      <c r="A63" s="9"/>
      <c r="L63" s="9"/>
    </row>
    <row r="64" spans="1:12" x14ac:dyDescent="0.2">
      <c r="A64" s="9"/>
      <c r="L64" s="9"/>
    </row>
    <row r="65" spans="1:12" x14ac:dyDescent="0.2">
      <c r="A65" s="9"/>
      <c r="L65" s="9"/>
    </row>
    <row r="66" spans="1:12" x14ac:dyDescent="0.2">
      <c r="A66" s="9"/>
      <c r="L66" s="9"/>
    </row>
    <row r="67" spans="1:12" x14ac:dyDescent="0.2">
      <c r="A67" s="9"/>
      <c r="L67" s="9"/>
    </row>
    <row r="68" spans="1:12" x14ac:dyDescent="0.2">
      <c r="A68" s="9"/>
      <c r="L68" s="9"/>
    </row>
    <row r="69" spans="1:12" x14ac:dyDescent="0.2">
      <c r="A69" s="9"/>
      <c r="L69" s="9"/>
    </row>
    <row r="70" spans="1:12" x14ac:dyDescent="0.2">
      <c r="A70" s="9"/>
      <c r="L70" s="9"/>
    </row>
    <row r="73" spans="1:12" x14ac:dyDescent="0.2">
      <c r="A73" s="9"/>
    </row>
    <row r="74" spans="1:12" x14ac:dyDescent="0.2">
      <c r="A74" s="9"/>
    </row>
    <row r="75" spans="1:12" x14ac:dyDescent="0.2">
      <c r="A75" s="9"/>
      <c r="L75" s="9"/>
    </row>
    <row r="76" spans="1:12" x14ac:dyDescent="0.2">
      <c r="A76" s="9"/>
      <c r="L76" s="9"/>
    </row>
    <row r="77" spans="1:12" x14ac:dyDescent="0.2">
      <c r="A77" s="9"/>
      <c r="L77" s="9"/>
    </row>
    <row r="78" spans="1:12" x14ac:dyDescent="0.2">
      <c r="A78" s="9"/>
      <c r="L78" s="9"/>
    </row>
    <row r="79" spans="1:12" x14ac:dyDescent="0.2">
      <c r="A79" s="9"/>
      <c r="L79" s="9"/>
    </row>
    <row r="80" spans="1:12" x14ac:dyDescent="0.2">
      <c r="A80" s="9"/>
      <c r="L80" s="9"/>
    </row>
    <row r="81" spans="1:12" x14ac:dyDescent="0.2">
      <c r="A81" s="9"/>
      <c r="L81" s="9"/>
    </row>
    <row r="82" spans="1:12" x14ac:dyDescent="0.2">
      <c r="A82" s="9"/>
      <c r="L82" s="9"/>
    </row>
    <row r="83" spans="1:12" x14ac:dyDescent="0.2">
      <c r="A83" s="9"/>
      <c r="L83" s="9"/>
    </row>
    <row r="84" spans="1:12" x14ac:dyDescent="0.2">
      <c r="A84" s="9"/>
      <c r="L84" s="9"/>
    </row>
    <row r="85" spans="1:12" x14ac:dyDescent="0.2">
      <c r="A85" s="9"/>
      <c r="L85" s="9"/>
    </row>
    <row r="86" spans="1:12" x14ac:dyDescent="0.2">
      <c r="A86" s="9"/>
      <c r="L86" s="9"/>
    </row>
    <row r="87" spans="1:12" x14ac:dyDescent="0.2">
      <c r="A87" s="9"/>
      <c r="L87" s="9"/>
    </row>
    <row r="88" spans="1:12" x14ac:dyDescent="0.2">
      <c r="A88" s="9"/>
      <c r="L88" s="9"/>
    </row>
    <row r="89" spans="1:12" x14ac:dyDescent="0.2">
      <c r="A89" s="9"/>
      <c r="L89" s="9"/>
    </row>
    <row r="90" spans="1:12" x14ac:dyDescent="0.2">
      <c r="A90" s="9"/>
      <c r="L90" s="9"/>
    </row>
    <row r="91" spans="1:12" x14ac:dyDescent="0.2">
      <c r="A91" s="9"/>
      <c r="L91" s="9"/>
    </row>
    <row r="92" spans="1:12" x14ac:dyDescent="0.2">
      <c r="A92" s="9"/>
      <c r="L92" s="9"/>
    </row>
    <row r="93" spans="1:12" x14ac:dyDescent="0.2">
      <c r="A93" s="9"/>
      <c r="L93" s="9"/>
    </row>
    <row r="94" spans="1:12" x14ac:dyDescent="0.2">
      <c r="A94" s="9"/>
      <c r="L94" s="9"/>
    </row>
    <row r="95" spans="1:12" x14ac:dyDescent="0.2">
      <c r="A95" s="9"/>
      <c r="L95" s="9"/>
    </row>
    <row r="98" spans="1:12" x14ac:dyDescent="0.2">
      <c r="A98" s="9"/>
    </row>
    <row r="99" spans="1:12" x14ac:dyDescent="0.2">
      <c r="A99" s="9"/>
    </row>
    <row r="100" spans="1:12" x14ac:dyDescent="0.2">
      <c r="A100" s="9"/>
      <c r="L100" s="9"/>
    </row>
    <row r="101" spans="1:12" x14ac:dyDescent="0.2">
      <c r="A101" s="9"/>
      <c r="L101" s="9"/>
    </row>
    <row r="102" spans="1:12" x14ac:dyDescent="0.2">
      <c r="A102" s="9"/>
      <c r="L102" s="9"/>
    </row>
    <row r="103" spans="1:12" x14ac:dyDescent="0.2">
      <c r="A103" s="9"/>
      <c r="L103" s="9"/>
    </row>
    <row r="104" spans="1:12" x14ac:dyDescent="0.2">
      <c r="A104" s="9"/>
      <c r="L104" s="9"/>
    </row>
    <row r="105" spans="1:12" x14ac:dyDescent="0.2">
      <c r="A105" s="9"/>
      <c r="L105" s="9"/>
    </row>
    <row r="106" spans="1:12" x14ac:dyDescent="0.2">
      <c r="A106" s="9"/>
      <c r="L106" s="9"/>
    </row>
    <row r="107" spans="1:12" x14ac:dyDescent="0.2">
      <c r="A107" s="9"/>
      <c r="L107" s="9"/>
    </row>
    <row r="108" spans="1:12" x14ac:dyDescent="0.2">
      <c r="A108" s="9"/>
      <c r="L108" s="9"/>
    </row>
    <row r="109" spans="1:12" x14ac:dyDescent="0.2">
      <c r="A109" s="9"/>
      <c r="L109" s="9"/>
    </row>
    <row r="110" spans="1:12" x14ac:dyDescent="0.2">
      <c r="A110" s="9"/>
      <c r="L110" s="9"/>
    </row>
    <row r="111" spans="1:12" x14ac:dyDescent="0.2">
      <c r="A111" s="9"/>
      <c r="L111" s="9"/>
    </row>
    <row r="112" spans="1:12" x14ac:dyDescent="0.2">
      <c r="A112" s="9"/>
      <c r="L112" s="9"/>
    </row>
    <row r="113" spans="1:12" x14ac:dyDescent="0.2">
      <c r="A113" s="9"/>
      <c r="L113" s="9"/>
    </row>
    <row r="114" spans="1:12" x14ac:dyDescent="0.2">
      <c r="A114" s="9"/>
      <c r="L114" s="9"/>
    </row>
    <row r="115" spans="1:12" x14ac:dyDescent="0.2">
      <c r="A115" s="9"/>
      <c r="L115" s="9"/>
    </row>
    <row r="116" spans="1:12" x14ac:dyDescent="0.2">
      <c r="A116" s="9"/>
      <c r="L116" s="9"/>
    </row>
    <row r="117" spans="1:12" x14ac:dyDescent="0.2">
      <c r="A117" s="9"/>
      <c r="L117" s="9"/>
    </row>
    <row r="118" spans="1:12" x14ac:dyDescent="0.2">
      <c r="A118" s="9"/>
      <c r="L118" s="9"/>
    </row>
    <row r="119" spans="1:12" x14ac:dyDescent="0.2">
      <c r="A119" s="9"/>
      <c r="L119" s="9"/>
    </row>
    <row r="120" spans="1:12" x14ac:dyDescent="0.2">
      <c r="A120" s="9"/>
      <c r="L120" s="9"/>
    </row>
    <row r="123" spans="1:12" x14ac:dyDescent="0.2">
      <c r="A123" s="9"/>
    </row>
    <row r="124" spans="1:12" x14ac:dyDescent="0.2">
      <c r="A124" s="9"/>
    </row>
    <row r="125" spans="1:12" x14ac:dyDescent="0.2">
      <c r="A125" s="9"/>
      <c r="L125" s="9"/>
    </row>
  </sheetData>
  <mergeCells count="6">
    <mergeCell ref="A1:AD1"/>
    <mergeCell ref="A2:O3"/>
    <mergeCell ref="P2:Q2"/>
    <mergeCell ref="R2:T2"/>
    <mergeCell ref="P3:Q3"/>
    <mergeCell ref="R3:T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6579B-36E3-4F07-9740-DDC75F64666E}">
  <dimension ref="A1:F6"/>
  <sheetViews>
    <sheetView zoomScale="85" zoomScaleNormal="85" workbookViewId="0">
      <selection activeCell="D14" sqref="D14"/>
    </sheetView>
  </sheetViews>
  <sheetFormatPr defaultRowHeight="12.75" x14ac:dyDescent="0.2"/>
  <sheetData>
    <row r="1" spans="1:6" x14ac:dyDescent="0.2">
      <c r="A1" s="9" t="s">
        <v>93</v>
      </c>
    </row>
    <row r="2" spans="1:6" x14ac:dyDescent="0.2">
      <c r="A2" s="24" t="s">
        <v>92</v>
      </c>
    </row>
    <row r="4" spans="1:6" x14ac:dyDescent="0.2">
      <c r="A4" s="9" t="s">
        <v>100</v>
      </c>
      <c r="C4" s="30" t="s">
        <v>101</v>
      </c>
    </row>
    <row r="5" spans="1:6" x14ac:dyDescent="0.2">
      <c r="A5" s="9" t="s">
        <v>122</v>
      </c>
      <c r="C5" s="9" t="s">
        <v>123</v>
      </c>
    </row>
    <row r="6" spans="1:6" x14ac:dyDescent="0.2">
      <c r="A6" s="25"/>
      <c r="F6" s="9"/>
    </row>
  </sheetData>
  <hyperlinks>
    <hyperlink ref="A2" r:id="rId1" xr:uid="{7BA6372A-C2D5-4256-8ED0-F350747362EB}"/>
    <hyperlink ref="C4" r:id="rId2" xr:uid="{8547A326-1ECC-4C5E-BC1C-AB9870874F0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BB13D-1DA8-49D4-BBCD-1D68590FCAA1}">
  <dimension ref="A1:O15"/>
  <sheetViews>
    <sheetView zoomScale="70" zoomScaleNormal="70" workbookViewId="0">
      <selection activeCell="P46" sqref="P46"/>
    </sheetView>
  </sheetViews>
  <sheetFormatPr defaultRowHeight="12.75" x14ac:dyDescent="0.2"/>
  <cols>
    <col min="1" max="1" width="49" customWidth="1"/>
  </cols>
  <sheetData>
    <row r="1" spans="1:15" x14ac:dyDescent="0.2">
      <c r="A1" s="30" t="s">
        <v>102</v>
      </c>
      <c r="E1" s="31" t="s">
        <v>119</v>
      </c>
    </row>
    <row r="2" spans="1:15" x14ac:dyDescent="0.2">
      <c r="A2" s="30"/>
    </row>
    <row r="3" spans="1:15" x14ac:dyDescent="0.2">
      <c r="A3" s="279" t="s">
        <v>103</v>
      </c>
      <c r="B3" s="279"/>
      <c r="C3" s="279"/>
      <c r="D3" s="279"/>
      <c r="E3" s="279"/>
      <c r="F3" s="279"/>
      <c r="G3" s="279"/>
      <c r="H3" s="279"/>
      <c r="I3" s="279"/>
      <c r="J3" s="279"/>
      <c r="K3" s="279"/>
      <c r="L3" s="279"/>
      <c r="M3" s="279"/>
      <c r="N3" s="279"/>
      <c r="O3" s="279"/>
    </row>
    <row r="4" spans="1:15" x14ac:dyDescent="0.2">
      <c r="A4" s="34" t="s">
        <v>104</v>
      </c>
    </row>
    <row r="5" spans="1:15" x14ac:dyDescent="0.2">
      <c r="A5" s="9" t="s">
        <v>106</v>
      </c>
      <c r="B5" s="9" t="s">
        <v>114</v>
      </c>
    </row>
    <row r="6" spans="1:15" x14ac:dyDescent="0.2">
      <c r="A6" s="33" t="s">
        <v>105</v>
      </c>
      <c r="B6" s="9" t="s">
        <v>115</v>
      </c>
    </row>
    <row r="7" spans="1:15" x14ac:dyDescent="0.2">
      <c r="A7" s="9" t="s">
        <v>107</v>
      </c>
      <c r="B7" s="9" t="s">
        <v>115</v>
      </c>
    </row>
    <row r="9" spans="1:15" x14ac:dyDescent="0.2">
      <c r="A9" s="34" t="s">
        <v>108</v>
      </c>
    </row>
    <row r="10" spans="1:15" ht="25.5" x14ac:dyDescent="0.2">
      <c r="A10" s="33" t="s">
        <v>113</v>
      </c>
      <c r="B10" s="9" t="s">
        <v>117</v>
      </c>
    </row>
    <row r="11" spans="1:15" x14ac:dyDescent="0.2">
      <c r="A11" s="33" t="s">
        <v>112</v>
      </c>
      <c r="B11" s="9" t="s">
        <v>116</v>
      </c>
    </row>
    <row r="13" spans="1:15" x14ac:dyDescent="0.2">
      <c r="A13" s="34" t="s">
        <v>109</v>
      </c>
    </row>
    <row r="14" spans="1:15" ht="25.5" x14ac:dyDescent="0.2">
      <c r="A14" s="33" t="s">
        <v>110</v>
      </c>
      <c r="B14" s="9" t="s">
        <v>118</v>
      </c>
    </row>
    <row r="15" spans="1:15" ht="25.5" x14ac:dyDescent="0.2">
      <c r="A15" s="33" t="s">
        <v>111</v>
      </c>
      <c r="B15" s="9" t="s">
        <v>115</v>
      </c>
    </row>
  </sheetData>
  <mergeCells count="1">
    <mergeCell ref="A3:O3"/>
  </mergeCells>
  <hyperlinks>
    <hyperlink ref="A1" r:id="rId1" xr:uid="{AC0D0A1A-EAA7-4C52-A195-C560F46C74D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B01E4-F5C0-45C1-9673-FB5C907F6600}">
  <dimension ref="A1:A26"/>
  <sheetViews>
    <sheetView workbookViewId="0">
      <selection activeCell="K16" sqref="K16"/>
    </sheetView>
  </sheetViews>
  <sheetFormatPr defaultRowHeight="12.75" x14ac:dyDescent="0.2"/>
  <sheetData>
    <row r="1" spans="1:1" x14ac:dyDescent="0.2">
      <c r="A1" s="9" t="s">
        <v>291</v>
      </c>
    </row>
    <row r="26" spans="1:1" x14ac:dyDescent="0.2">
      <c r="A26" s="9" t="s">
        <v>269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976DD-D851-495B-BD9C-F8DB54F36E85}">
  <sheetPr>
    <tabColor rgb="FFFFCCFF"/>
    <pageSetUpPr fitToPage="1"/>
  </sheetPr>
  <dimension ref="A1:X50"/>
  <sheetViews>
    <sheetView zoomScale="85" zoomScaleNormal="85" workbookViewId="0">
      <selection activeCell="A7" sqref="A7"/>
    </sheetView>
  </sheetViews>
  <sheetFormatPr defaultRowHeight="12.75" x14ac:dyDescent="0.2"/>
  <cols>
    <col min="1" max="1" width="29.7109375" customWidth="1"/>
    <col min="2" max="3" width="11.5703125" customWidth="1"/>
    <col min="4" max="4" width="13" customWidth="1"/>
    <col min="5" max="10" width="11.5703125" customWidth="1"/>
    <col min="24" max="24" width="8.85546875" style="149"/>
  </cols>
  <sheetData>
    <row r="1" spans="1:17" x14ac:dyDescent="0.2">
      <c r="A1" s="64" t="s">
        <v>370</v>
      </c>
    </row>
    <row r="2" spans="1:17" x14ac:dyDescent="0.2">
      <c r="A2" s="133" t="s">
        <v>277</v>
      </c>
    </row>
    <row r="3" spans="1:17" x14ac:dyDescent="0.2">
      <c r="A3" s="9" t="s">
        <v>278</v>
      </c>
      <c r="B3" s="30" t="s">
        <v>297</v>
      </c>
    </row>
    <row r="4" spans="1:17" x14ac:dyDescent="0.2">
      <c r="A4" s="9" t="s">
        <v>280</v>
      </c>
      <c r="C4" s="30" t="s">
        <v>279</v>
      </c>
    </row>
    <row r="9" spans="1:17" x14ac:dyDescent="0.2">
      <c r="M9" s="146"/>
      <c r="N9" s="146"/>
      <c r="O9" s="146"/>
      <c r="P9" s="146"/>
      <c r="Q9" s="146"/>
    </row>
    <row r="10" spans="1:17" x14ac:dyDescent="0.2">
      <c r="M10" s="146"/>
      <c r="N10" s="146"/>
      <c r="O10" s="146"/>
      <c r="P10" s="146"/>
      <c r="Q10" s="146"/>
    </row>
    <row r="11" spans="1:17" x14ac:dyDescent="0.2">
      <c r="M11" s="146"/>
      <c r="N11" s="146"/>
      <c r="O11" s="146"/>
      <c r="P11" s="146"/>
      <c r="Q11" s="146"/>
    </row>
    <row r="18" spans="1:18" x14ac:dyDescent="0.2">
      <c r="R18" s="145"/>
    </row>
    <row r="19" spans="1:18" ht="36" customHeight="1" x14ac:dyDescent="0.2">
      <c r="A19" s="148" t="s">
        <v>345</v>
      </c>
      <c r="B19" s="119" t="s">
        <v>344</v>
      </c>
      <c r="C19" s="118" t="s">
        <v>276</v>
      </c>
      <c r="D19" s="118" t="s">
        <v>342</v>
      </c>
      <c r="E19" s="124"/>
      <c r="J19" s="25"/>
      <c r="R19" s="145"/>
    </row>
    <row r="20" spans="1:18" x14ac:dyDescent="0.2">
      <c r="A20" s="93">
        <v>44592</v>
      </c>
      <c r="B20" s="21">
        <v>15</v>
      </c>
      <c r="C20" s="120">
        <f>B20</f>
        <v>15</v>
      </c>
      <c r="D20" s="121">
        <v>19</v>
      </c>
      <c r="F20" s="225" t="s">
        <v>281</v>
      </c>
      <c r="G20" s="225"/>
      <c r="H20" s="225"/>
      <c r="R20" s="145"/>
    </row>
    <row r="21" spans="1:18" x14ac:dyDescent="0.2">
      <c r="A21" s="93">
        <v>44620</v>
      </c>
      <c r="B21" s="21">
        <v>10</v>
      </c>
      <c r="C21" s="120">
        <v>25</v>
      </c>
      <c r="D21" s="121">
        <v>24</v>
      </c>
      <c r="F21" s="225"/>
      <c r="G21" s="225"/>
      <c r="H21" s="225"/>
      <c r="R21" s="145"/>
    </row>
    <row r="22" spans="1:18" x14ac:dyDescent="0.2">
      <c r="A22" s="136">
        <v>44650</v>
      </c>
      <c r="B22" s="21">
        <v>10</v>
      </c>
      <c r="C22" s="120">
        <v>35</v>
      </c>
      <c r="D22" s="121">
        <v>38</v>
      </c>
      <c r="F22" s="225"/>
      <c r="G22" s="225"/>
      <c r="H22" s="225"/>
    </row>
    <row r="23" spans="1:18" x14ac:dyDescent="0.2">
      <c r="A23" s="226" t="s">
        <v>236</v>
      </c>
      <c r="B23" s="226"/>
      <c r="C23" s="226"/>
      <c r="D23" s="226"/>
      <c r="F23" s="225"/>
      <c r="G23" s="225"/>
      <c r="H23" s="225"/>
    </row>
    <row r="24" spans="1:18" x14ac:dyDescent="0.2">
      <c r="A24" s="132">
        <v>44681</v>
      </c>
      <c r="B24" s="21">
        <v>15</v>
      </c>
      <c r="C24" s="120">
        <f>B24+C22</f>
        <v>50</v>
      </c>
      <c r="D24" s="151">
        <v>45</v>
      </c>
    </row>
    <row r="25" spans="1:18" x14ac:dyDescent="0.2">
      <c r="A25" s="132">
        <v>44712</v>
      </c>
      <c r="B25" s="21">
        <v>15</v>
      </c>
      <c r="C25" s="120">
        <f>B25+C24</f>
        <v>65</v>
      </c>
      <c r="D25" s="151">
        <v>62</v>
      </c>
      <c r="F25" s="147" t="s">
        <v>343</v>
      </c>
    </row>
    <row r="26" spans="1:18" x14ac:dyDescent="0.2">
      <c r="A26" s="93">
        <v>44742</v>
      </c>
      <c r="B26" s="21">
        <v>15</v>
      </c>
      <c r="C26" s="120">
        <f>B26+C25</f>
        <v>80</v>
      </c>
      <c r="D26" s="157">
        <v>70</v>
      </c>
      <c r="F26" s="30" t="s">
        <v>297</v>
      </c>
    </row>
    <row r="27" spans="1:18" ht="15" customHeight="1" x14ac:dyDescent="0.2">
      <c r="A27" s="132">
        <v>44772</v>
      </c>
      <c r="B27" s="21">
        <v>10</v>
      </c>
      <c r="C27" s="120">
        <f>B27+C26</f>
        <v>90</v>
      </c>
      <c r="D27">
        <v>72</v>
      </c>
    </row>
    <row r="28" spans="1:18" ht="15" customHeight="1" x14ac:dyDescent="0.2">
      <c r="A28" s="93">
        <v>44803</v>
      </c>
      <c r="B28" s="21">
        <v>10</v>
      </c>
      <c r="C28" s="120">
        <f>B28+C27</f>
        <v>100</v>
      </c>
      <c r="D28" s="9"/>
      <c r="F28" s="150" t="s">
        <v>355</v>
      </c>
      <c r="G28" s="150"/>
      <c r="H28" s="150"/>
      <c r="I28" s="150"/>
      <c r="J28" s="150"/>
      <c r="K28" s="150"/>
      <c r="L28" s="150"/>
      <c r="M28" s="150"/>
    </row>
    <row r="29" spans="1:18" ht="15" customHeight="1" x14ac:dyDescent="0.2">
      <c r="D29" s="9"/>
      <c r="F29" s="150"/>
      <c r="G29" s="153" t="s">
        <v>356</v>
      </c>
      <c r="H29" s="150"/>
      <c r="I29" s="150"/>
      <c r="J29" s="150"/>
      <c r="K29" s="150"/>
      <c r="L29" s="150"/>
      <c r="M29" s="150"/>
    </row>
    <row r="30" spans="1:18" ht="15" customHeight="1" x14ac:dyDescent="0.2">
      <c r="F30" s="150"/>
      <c r="G30" s="152" t="s">
        <v>357</v>
      </c>
      <c r="H30" s="150"/>
      <c r="I30" s="150"/>
      <c r="J30" s="150"/>
      <c r="K30" s="150"/>
      <c r="L30" s="150"/>
      <c r="M30" s="150"/>
    </row>
    <row r="31" spans="1:18" x14ac:dyDescent="0.2">
      <c r="A31" s="137" t="s">
        <v>341</v>
      </c>
      <c r="B31" s="138"/>
      <c r="C31" s="138"/>
      <c r="F31" s="150"/>
      <c r="G31" s="152" t="s">
        <v>353</v>
      </c>
      <c r="H31" s="150"/>
      <c r="I31" s="150"/>
      <c r="J31" s="150"/>
      <c r="K31" s="150"/>
      <c r="L31" s="150"/>
      <c r="M31" s="150"/>
    </row>
    <row r="32" spans="1:18" x14ac:dyDescent="0.2">
      <c r="A32" s="138">
        <v>83</v>
      </c>
      <c r="B32" s="138" t="s">
        <v>298</v>
      </c>
      <c r="C32" s="138"/>
      <c r="D32" s="9"/>
      <c r="F32" s="150"/>
      <c r="G32" s="152" t="s">
        <v>354</v>
      </c>
      <c r="H32" s="150"/>
      <c r="I32" s="150"/>
      <c r="J32" s="150"/>
      <c r="K32" s="150"/>
      <c r="L32" s="150"/>
      <c r="M32" s="150"/>
    </row>
    <row r="33" spans="1:7" x14ac:dyDescent="0.2">
      <c r="A33" s="138">
        <v>10</v>
      </c>
      <c r="B33" s="138" t="s">
        <v>299</v>
      </c>
      <c r="C33" s="138"/>
      <c r="G33" s="153" t="s">
        <v>361</v>
      </c>
    </row>
    <row r="34" spans="1:7" x14ac:dyDescent="0.2">
      <c r="G34" s="153" t="s">
        <v>363</v>
      </c>
    </row>
    <row r="35" spans="1:7" x14ac:dyDescent="0.2">
      <c r="A35" s="9" t="s">
        <v>346</v>
      </c>
      <c r="G35" s="153" t="s">
        <v>364</v>
      </c>
    </row>
    <row r="36" spans="1:7" x14ac:dyDescent="0.2">
      <c r="A36" s="9" t="s">
        <v>347</v>
      </c>
      <c r="G36" s="153" t="s">
        <v>362</v>
      </c>
    </row>
    <row r="37" spans="1:7" ht="13.5" customHeight="1" x14ac:dyDescent="0.2">
      <c r="A37" s="9" t="s">
        <v>348</v>
      </c>
    </row>
    <row r="39" spans="1:7" x14ac:dyDescent="0.2">
      <c r="A39" s="9" t="s">
        <v>349</v>
      </c>
    </row>
    <row r="41" spans="1:7" x14ac:dyDescent="0.2">
      <c r="A41" s="9" t="s">
        <v>350</v>
      </c>
    </row>
    <row r="42" spans="1:7" x14ac:dyDescent="0.2">
      <c r="A42" s="9" t="s">
        <v>351</v>
      </c>
    </row>
    <row r="44" spans="1:7" x14ac:dyDescent="0.2">
      <c r="A44" s="9" t="s">
        <v>352</v>
      </c>
    </row>
    <row r="46" spans="1:7" x14ac:dyDescent="0.2">
      <c r="A46" s="154" t="s">
        <v>365</v>
      </c>
      <c r="B46" s="155"/>
      <c r="C46" s="155"/>
    </row>
    <row r="47" spans="1:7" x14ac:dyDescent="0.2">
      <c r="A47" s="155">
        <v>52</v>
      </c>
      <c r="B47" s="155" t="s">
        <v>298</v>
      </c>
      <c r="C47" s="155"/>
    </row>
    <row r="48" spans="1:7" x14ac:dyDescent="0.2">
      <c r="A48" s="155">
        <v>0</v>
      </c>
      <c r="B48" s="155" t="s">
        <v>299</v>
      </c>
      <c r="C48" s="155"/>
    </row>
    <row r="49" spans="1:3" x14ac:dyDescent="0.2">
      <c r="A49" s="155">
        <v>40</v>
      </c>
      <c r="B49" s="154" t="s">
        <v>366</v>
      </c>
      <c r="C49" s="155"/>
    </row>
    <row r="50" spans="1:3" x14ac:dyDescent="0.2">
      <c r="A50" s="156">
        <f>SUM(A47:A49)</f>
        <v>92</v>
      </c>
      <c r="B50" s="227" t="s">
        <v>367</v>
      </c>
      <c r="C50" s="228"/>
    </row>
  </sheetData>
  <mergeCells count="3">
    <mergeCell ref="F20:H23"/>
    <mergeCell ref="A23:D23"/>
    <mergeCell ref="B50:C50"/>
  </mergeCells>
  <hyperlinks>
    <hyperlink ref="C4" r:id="rId1" xr:uid="{F7DF5A67-52FB-4A2C-A5B0-EECF0BA23FFD}"/>
    <hyperlink ref="B3" r:id="rId2" xr:uid="{27605E14-94EB-43EC-B4E3-8C02F2DCFFE3}"/>
    <hyperlink ref="F26" r:id="rId3" xr:uid="{FEB35922-9331-4F31-ACED-C503CF7B74B3}"/>
  </hyperlinks>
  <pageMargins left="0.7" right="0.7" top="0.75" bottom="0.75" header="0.3" footer="0.3"/>
  <pageSetup scale="69" orientation="landscape" horizontalDpi="1200" verticalDpi="12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12FA7-5517-4A54-90B4-6EDBC94BDF69}">
  <sheetPr>
    <pageSetUpPr fitToPage="1"/>
  </sheetPr>
  <dimension ref="A1:V43"/>
  <sheetViews>
    <sheetView zoomScale="85" zoomScaleNormal="85" workbookViewId="0">
      <selection activeCell="E46" sqref="E46"/>
    </sheetView>
  </sheetViews>
  <sheetFormatPr defaultRowHeight="12.75" x14ac:dyDescent="0.2"/>
  <cols>
    <col min="1" max="1" width="29.7109375" customWidth="1"/>
    <col min="2" max="3" width="11.5703125" customWidth="1"/>
    <col min="4" max="4" width="13" customWidth="1"/>
    <col min="5" max="10" width="11.5703125" customWidth="1"/>
    <col min="22" max="22" width="8.85546875" style="149"/>
  </cols>
  <sheetData>
    <row r="1" spans="1:15" x14ac:dyDescent="0.2">
      <c r="A1" s="64" t="s">
        <v>443</v>
      </c>
    </row>
    <row r="2" spans="1:15" x14ac:dyDescent="0.2">
      <c r="A2" s="133"/>
    </row>
    <row r="3" spans="1:15" x14ac:dyDescent="0.2">
      <c r="A3" s="9" t="s">
        <v>278</v>
      </c>
      <c r="B3" s="30" t="s">
        <v>297</v>
      </c>
    </row>
    <row r="4" spans="1:15" x14ac:dyDescent="0.2">
      <c r="A4" s="9" t="s">
        <v>280</v>
      </c>
      <c r="C4" s="30" t="s">
        <v>279</v>
      </c>
    </row>
    <row r="9" spans="1:15" x14ac:dyDescent="0.2">
      <c r="L9" s="146"/>
      <c r="M9" s="146"/>
      <c r="N9" s="146"/>
      <c r="O9" s="146"/>
    </row>
    <row r="10" spans="1:15" x14ac:dyDescent="0.2">
      <c r="L10" s="146"/>
      <c r="M10" s="146"/>
      <c r="N10" s="146"/>
      <c r="O10" s="146"/>
    </row>
    <row r="11" spans="1:15" x14ac:dyDescent="0.2">
      <c r="L11" s="146"/>
      <c r="M11" s="146"/>
      <c r="N11" s="146"/>
      <c r="O11" s="146"/>
    </row>
    <row r="17" spans="1:16" ht="60.75" customHeight="1" x14ac:dyDescent="0.2">
      <c r="P17" s="145"/>
    </row>
    <row r="18" spans="1:16" ht="76.5" customHeight="1" x14ac:dyDescent="0.2">
      <c r="A18" s="148" t="s">
        <v>345</v>
      </c>
      <c r="B18" s="119" t="s">
        <v>344</v>
      </c>
      <c r="C18" s="118" t="s">
        <v>276</v>
      </c>
      <c r="D18" s="118" t="s">
        <v>342</v>
      </c>
      <c r="E18" s="124"/>
      <c r="J18" s="25"/>
      <c r="P18" s="145"/>
    </row>
    <row r="19" spans="1:16" ht="12.75" customHeight="1" x14ac:dyDescent="0.2">
      <c r="A19" s="93">
        <v>44592</v>
      </c>
      <c r="B19" s="21">
        <v>15</v>
      </c>
      <c r="C19" s="120">
        <f>B19</f>
        <v>15</v>
      </c>
      <c r="D19" s="121">
        <v>19</v>
      </c>
      <c r="F19" s="231" t="s">
        <v>281</v>
      </c>
      <c r="G19" s="231"/>
      <c r="H19" s="231"/>
      <c r="I19" s="231"/>
      <c r="J19" s="231"/>
      <c r="K19" s="231"/>
      <c r="P19" s="145"/>
    </row>
    <row r="20" spans="1:16" x14ac:dyDescent="0.2">
      <c r="A20" s="93">
        <v>44620</v>
      </c>
      <c r="B20" s="21">
        <v>10</v>
      </c>
      <c r="C20" s="120">
        <v>25</v>
      </c>
      <c r="D20" s="121">
        <v>24</v>
      </c>
      <c r="F20" s="231"/>
      <c r="G20" s="231"/>
      <c r="H20" s="231"/>
      <c r="I20" s="231"/>
      <c r="J20" s="231"/>
      <c r="K20" s="231"/>
      <c r="P20" s="145"/>
    </row>
    <row r="21" spans="1:16" x14ac:dyDescent="0.2">
      <c r="A21" s="136">
        <v>44650</v>
      </c>
      <c r="B21" s="21">
        <v>10</v>
      </c>
      <c r="C21" s="120">
        <v>35</v>
      </c>
      <c r="D21" s="121">
        <v>38</v>
      </c>
      <c r="F21" s="231"/>
      <c r="G21" s="231"/>
      <c r="H21" s="231"/>
      <c r="I21" s="231"/>
      <c r="J21" s="231"/>
      <c r="K21" s="231"/>
    </row>
    <row r="22" spans="1:16" x14ac:dyDescent="0.2">
      <c r="A22" s="226" t="s">
        <v>236</v>
      </c>
      <c r="B22" s="226"/>
      <c r="C22" s="226"/>
      <c r="D22" s="226"/>
      <c r="F22" s="231"/>
      <c r="G22" s="231"/>
      <c r="H22" s="231"/>
      <c r="I22" s="231"/>
      <c r="J22" s="231"/>
      <c r="K22" s="231"/>
    </row>
    <row r="23" spans="1:16" x14ac:dyDescent="0.2">
      <c r="A23" s="136">
        <v>44681</v>
      </c>
      <c r="B23" s="21">
        <v>15</v>
      </c>
      <c r="C23" s="120">
        <f>B23+C21</f>
        <v>50</v>
      </c>
      <c r="D23" s="151">
        <v>45</v>
      </c>
    </row>
    <row r="24" spans="1:16" x14ac:dyDescent="0.2">
      <c r="A24" s="136">
        <v>44712</v>
      </c>
      <c r="B24" s="21">
        <v>15</v>
      </c>
      <c r="C24" s="120">
        <f>B24+C23</f>
        <v>65</v>
      </c>
      <c r="D24" s="151">
        <v>62</v>
      </c>
      <c r="F24" s="147" t="s">
        <v>343</v>
      </c>
    </row>
    <row r="25" spans="1:16" x14ac:dyDescent="0.2">
      <c r="A25" s="195">
        <v>44742</v>
      </c>
      <c r="B25" s="21">
        <v>15</v>
      </c>
      <c r="C25" s="120">
        <f>B25+C24</f>
        <v>80</v>
      </c>
      <c r="D25" s="157">
        <v>70</v>
      </c>
      <c r="F25" s="30" t="s">
        <v>297</v>
      </c>
    </row>
    <row r="26" spans="1:16" ht="15" customHeight="1" x14ac:dyDescent="0.2">
      <c r="A26" s="136">
        <v>44772</v>
      </c>
      <c r="B26" s="21">
        <v>10</v>
      </c>
      <c r="C26" s="120">
        <v>80</v>
      </c>
      <c r="D26" s="182">
        <v>80</v>
      </c>
    </row>
    <row r="27" spans="1:16" ht="15" customHeight="1" x14ac:dyDescent="0.25">
      <c r="A27" s="196">
        <v>44803</v>
      </c>
      <c r="B27" s="21">
        <v>10</v>
      </c>
      <c r="C27" s="120">
        <f>B27+C26</f>
        <v>90</v>
      </c>
      <c r="D27" s="183">
        <v>87</v>
      </c>
      <c r="F27" s="229" t="s">
        <v>440</v>
      </c>
      <c r="G27" s="229"/>
      <c r="H27" s="229"/>
      <c r="I27" s="229"/>
      <c r="J27" s="229"/>
      <c r="K27" s="229"/>
      <c r="L27" s="229"/>
      <c r="M27" s="229"/>
    </row>
    <row r="28" spans="1:16" ht="15" customHeight="1" x14ac:dyDescent="0.25">
      <c r="A28" s="230" t="s">
        <v>404</v>
      </c>
      <c r="B28" s="230"/>
      <c r="C28" s="230"/>
      <c r="D28" s="230"/>
      <c r="F28" s="229" t="s">
        <v>441</v>
      </c>
      <c r="G28" s="229"/>
      <c r="H28" s="229"/>
    </row>
    <row r="29" spans="1:16" ht="15" customHeight="1" x14ac:dyDescent="0.2">
      <c r="A29" s="9"/>
    </row>
    <row r="30" spans="1:16" x14ac:dyDescent="0.2">
      <c r="A30" s="150" t="s">
        <v>355</v>
      </c>
      <c r="B30" s="150"/>
      <c r="C30" s="150"/>
      <c r="D30" s="150"/>
      <c r="E30" s="150"/>
      <c r="F30" s="150"/>
    </row>
    <row r="31" spans="1:16" x14ac:dyDescent="0.2">
      <c r="A31" s="150"/>
      <c r="B31" s="152" t="s">
        <v>356</v>
      </c>
      <c r="C31" s="150"/>
      <c r="D31" s="150"/>
      <c r="E31" s="150"/>
      <c r="F31" s="150"/>
    </row>
    <row r="32" spans="1:16" x14ac:dyDescent="0.2">
      <c r="A32" s="150"/>
      <c r="B32" s="152" t="s">
        <v>357</v>
      </c>
      <c r="C32" s="150"/>
      <c r="D32" s="150"/>
      <c r="E32" s="150"/>
      <c r="F32" s="150"/>
    </row>
    <row r="33" spans="1:6" x14ac:dyDescent="0.2">
      <c r="A33" s="150"/>
      <c r="B33" s="152" t="s">
        <v>353</v>
      </c>
      <c r="C33" s="150"/>
      <c r="D33" s="150"/>
      <c r="E33" s="150"/>
      <c r="F33" s="150"/>
    </row>
    <row r="34" spans="1:6" x14ac:dyDescent="0.2">
      <c r="A34" s="150"/>
      <c r="B34" s="152" t="s">
        <v>354</v>
      </c>
      <c r="C34" s="150"/>
      <c r="D34" s="150"/>
      <c r="E34" s="150"/>
      <c r="F34" s="150"/>
    </row>
    <row r="35" spans="1:6" x14ac:dyDescent="0.2">
      <c r="B35" s="152" t="s">
        <v>361</v>
      </c>
    </row>
    <row r="36" spans="1:6" ht="13.5" customHeight="1" x14ac:dyDescent="0.2">
      <c r="B36" s="152" t="s">
        <v>368</v>
      </c>
    </row>
    <row r="37" spans="1:6" x14ac:dyDescent="0.2">
      <c r="B37" s="152" t="s">
        <v>364</v>
      </c>
    </row>
    <row r="38" spans="1:6" x14ac:dyDescent="0.2">
      <c r="B38" s="152" t="s">
        <v>362</v>
      </c>
    </row>
    <row r="39" spans="1:6" x14ac:dyDescent="0.2">
      <c r="B39" s="152" t="s">
        <v>369</v>
      </c>
    </row>
    <row r="40" spans="1:6" x14ac:dyDescent="0.2">
      <c r="B40" s="152" t="s">
        <v>373</v>
      </c>
    </row>
    <row r="41" spans="1:6" x14ac:dyDescent="0.2">
      <c r="A41" s="9"/>
      <c r="B41" s="215" t="s">
        <v>442</v>
      </c>
    </row>
    <row r="43" spans="1:6" x14ac:dyDescent="0.2">
      <c r="A43" s="9"/>
    </row>
  </sheetData>
  <mergeCells count="5">
    <mergeCell ref="F28:H28"/>
    <mergeCell ref="A22:D22"/>
    <mergeCell ref="A28:D28"/>
    <mergeCell ref="F19:K22"/>
    <mergeCell ref="F27:M27"/>
  </mergeCells>
  <hyperlinks>
    <hyperlink ref="C4" r:id="rId1" xr:uid="{24572CEA-932B-47FC-9F10-9E7826785830}"/>
    <hyperlink ref="B3" r:id="rId2" xr:uid="{44A0B68D-4AEC-458D-B902-90C25D649F9A}"/>
    <hyperlink ref="F25" r:id="rId3" xr:uid="{6ABEEC4A-877B-4406-B5A7-8272FDC1C477}"/>
  </hyperlinks>
  <pageMargins left="0.7" right="0.7" top="0.75" bottom="0.75" header="0.3" footer="0.3"/>
  <pageSetup scale="69" orientation="landscape" horizontalDpi="1200" verticalDpi="120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348CE-0898-4CFA-8A60-D8EC909E783A}">
  <sheetPr>
    <outlinePr summaryBelow="0" summaryRight="0"/>
  </sheetPr>
  <dimension ref="A1:P59"/>
  <sheetViews>
    <sheetView zoomScale="80" zoomScaleNormal="80" workbookViewId="0">
      <selection activeCell="G54" sqref="G54"/>
    </sheetView>
  </sheetViews>
  <sheetFormatPr defaultColWidth="14.42578125" defaultRowHeight="15.75" customHeight="1" x14ac:dyDescent="0.2"/>
  <cols>
    <col min="1" max="1" width="11.140625" customWidth="1"/>
    <col min="2" max="2" width="8.140625" style="28" customWidth="1"/>
    <col min="3" max="3" width="42.7109375" bestFit="1" customWidth="1"/>
    <col min="4" max="4" width="6.7109375" customWidth="1"/>
    <col min="7" max="7" width="38.42578125" customWidth="1"/>
    <col min="10" max="10" width="5.85546875" style="205" customWidth="1"/>
    <col min="11" max="11" width="7.42578125" style="21" customWidth="1"/>
  </cols>
  <sheetData>
    <row r="1" spans="1:11" ht="19.5" customHeight="1" x14ac:dyDescent="0.25">
      <c r="A1" s="48" t="s">
        <v>137</v>
      </c>
      <c r="B1" s="48"/>
      <c r="C1" s="48"/>
      <c r="E1" s="47" t="s">
        <v>149</v>
      </c>
      <c r="F1" s="47"/>
      <c r="G1" s="47"/>
    </row>
    <row r="2" spans="1:11" ht="15.75" customHeight="1" x14ac:dyDescent="0.2">
      <c r="F2" s="28"/>
    </row>
    <row r="3" spans="1:11" ht="24.75" customHeight="1" x14ac:dyDescent="0.2">
      <c r="A3" s="35" t="s">
        <v>121</v>
      </c>
      <c r="B3" s="37"/>
      <c r="C3" s="36"/>
      <c r="E3" s="35" t="s">
        <v>221</v>
      </c>
      <c r="F3" s="37"/>
      <c r="G3" s="36"/>
    </row>
    <row r="4" spans="1:11" ht="15.75" customHeight="1" x14ac:dyDescent="0.2">
      <c r="A4" s="233">
        <v>0</v>
      </c>
      <c r="B4" s="233"/>
      <c r="C4" s="233"/>
      <c r="E4" s="233">
        <f>COUNTA(G11:G43)</f>
        <v>12</v>
      </c>
      <c r="F4" s="233"/>
      <c r="G4" s="233"/>
    </row>
    <row r="5" spans="1:11" ht="12.75" x14ac:dyDescent="0.2">
      <c r="A5" s="9"/>
      <c r="E5" s="45"/>
      <c r="F5" s="21"/>
      <c r="G5" s="44"/>
      <c r="H5" s="28"/>
    </row>
    <row r="6" spans="1:11" ht="24.75" customHeight="1" x14ac:dyDescent="0.2">
      <c r="A6" s="35" t="s">
        <v>222</v>
      </c>
      <c r="B6" s="37"/>
      <c r="C6" s="36"/>
      <c r="E6" s="234" t="s">
        <v>405</v>
      </c>
      <c r="F6" s="234"/>
      <c r="G6" s="234"/>
      <c r="H6" s="28"/>
    </row>
    <row r="7" spans="1:11" ht="12.75" x14ac:dyDescent="0.2">
      <c r="A7" s="233">
        <f>COUNTA(C11:C43)</f>
        <v>17</v>
      </c>
      <c r="B7" s="233"/>
      <c r="C7" s="233"/>
      <c r="E7" s="234"/>
      <c r="F7" s="234"/>
      <c r="G7" s="234"/>
      <c r="H7" s="28"/>
    </row>
    <row r="8" spans="1:11" ht="15.75" customHeight="1" x14ac:dyDescent="0.2">
      <c r="E8" s="89"/>
      <c r="F8" s="20"/>
      <c r="G8" s="44"/>
      <c r="H8" s="51"/>
    </row>
    <row r="9" spans="1:11" ht="15.75" customHeight="1" x14ac:dyDescent="0.2">
      <c r="A9" s="35" t="s">
        <v>120</v>
      </c>
      <c r="B9" s="37"/>
      <c r="C9" s="46"/>
      <c r="E9" s="35" t="s">
        <v>120</v>
      </c>
      <c r="F9" s="37"/>
      <c r="G9" s="46"/>
      <c r="H9" s="28"/>
    </row>
    <row r="10" spans="1:11" ht="15.75" customHeight="1" x14ac:dyDescent="0.2">
      <c r="A10" s="49" t="s">
        <v>146</v>
      </c>
      <c r="B10" s="49" t="s">
        <v>148</v>
      </c>
      <c r="C10" s="50" t="s">
        <v>147</v>
      </c>
      <c r="E10" s="49" t="s">
        <v>146</v>
      </c>
      <c r="F10" s="49" t="s">
        <v>148</v>
      </c>
      <c r="G10" s="50" t="s">
        <v>147</v>
      </c>
    </row>
    <row r="11" spans="1:11" s="28" customFormat="1" ht="15.75" customHeight="1" x14ac:dyDescent="0.2">
      <c r="A11" s="89">
        <v>44813</v>
      </c>
      <c r="B11" s="184">
        <v>1</v>
      </c>
      <c r="C11" s="173" t="s">
        <v>374</v>
      </c>
      <c r="D11" s="44"/>
      <c r="E11" s="89">
        <v>44837</v>
      </c>
      <c r="F11" s="20">
        <v>2</v>
      </c>
      <c r="G11" s="44" t="s">
        <v>388</v>
      </c>
      <c r="J11" s="205"/>
      <c r="K11" s="21"/>
    </row>
    <row r="12" spans="1:11" s="28" customFormat="1" ht="15.75" customHeight="1" x14ac:dyDescent="0.2">
      <c r="A12" s="89">
        <v>44810</v>
      </c>
      <c r="B12" s="184">
        <v>6</v>
      </c>
      <c r="C12" s="173" t="s">
        <v>375</v>
      </c>
      <c r="D12" s="44"/>
      <c r="E12" s="89">
        <v>44879</v>
      </c>
      <c r="F12" s="20">
        <v>4</v>
      </c>
      <c r="G12" s="44" t="s">
        <v>389</v>
      </c>
      <c r="J12" s="205"/>
      <c r="K12" s="21"/>
    </row>
    <row r="13" spans="1:11" s="28" customFormat="1" ht="15.75" customHeight="1" x14ac:dyDescent="0.2">
      <c r="A13" s="89">
        <v>44834</v>
      </c>
      <c r="B13" s="184">
        <v>1</v>
      </c>
      <c r="C13" s="173" t="s">
        <v>376</v>
      </c>
      <c r="D13" s="44"/>
      <c r="E13" s="89">
        <v>44900</v>
      </c>
      <c r="F13" s="20" t="s">
        <v>17</v>
      </c>
      <c r="G13" s="44" t="s">
        <v>390</v>
      </c>
      <c r="J13" s="205"/>
      <c r="K13" s="21"/>
    </row>
    <row r="14" spans="1:11" s="28" customFormat="1" ht="15.75" customHeight="1" x14ac:dyDescent="0.2">
      <c r="A14" s="89">
        <v>44862</v>
      </c>
      <c r="B14" s="184">
        <v>3</v>
      </c>
      <c r="C14" s="173" t="s">
        <v>377</v>
      </c>
      <c r="E14" s="185">
        <v>44935</v>
      </c>
      <c r="F14" s="186" t="s">
        <v>17</v>
      </c>
      <c r="G14" s="188" t="s">
        <v>391</v>
      </c>
      <c r="J14" s="205"/>
      <c r="K14" s="21"/>
    </row>
    <row r="15" spans="1:11" s="28" customFormat="1" ht="15.75" customHeight="1" x14ac:dyDescent="0.2">
      <c r="A15" s="89">
        <v>44862</v>
      </c>
      <c r="B15" s="184">
        <v>3</v>
      </c>
      <c r="C15" s="173" t="s">
        <v>376</v>
      </c>
      <c r="E15" s="89">
        <v>44984</v>
      </c>
      <c r="F15" s="20" t="s">
        <v>17</v>
      </c>
      <c r="G15" s="44" t="s">
        <v>392</v>
      </c>
      <c r="J15" s="205"/>
      <c r="K15" s="21"/>
    </row>
    <row r="16" spans="1:11" s="28" customFormat="1" ht="15.75" customHeight="1" x14ac:dyDescent="0.2">
      <c r="A16" s="89">
        <v>44862</v>
      </c>
      <c r="B16" s="184">
        <v>5</v>
      </c>
      <c r="C16" s="173" t="s">
        <v>376</v>
      </c>
      <c r="E16" s="174">
        <v>44991</v>
      </c>
      <c r="F16" s="8">
        <v>3</v>
      </c>
      <c r="G16" s="27" t="s">
        <v>393</v>
      </c>
      <c r="J16" s="205"/>
      <c r="K16" s="21"/>
    </row>
    <row r="17" spans="1:11" s="28" customFormat="1" ht="15.75" customHeight="1" x14ac:dyDescent="0.2">
      <c r="A17" s="89">
        <v>44871</v>
      </c>
      <c r="B17" s="20">
        <v>4</v>
      </c>
      <c r="C17" s="173" t="s">
        <v>378</v>
      </c>
      <c r="E17" s="89">
        <v>44991</v>
      </c>
      <c r="F17" s="175">
        <v>2</v>
      </c>
      <c r="G17" s="44" t="s">
        <v>394</v>
      </c>
      <c r="J17" s="205"/>
      <c r="K17" s="21"/>
    </row>
    <row r="18" spans="1:11" s="28" customFormat="1" ht="15.75" customHeight="1" x14ac:dyDescent="0.2">
      <c r="A18" s="185">
        <v>44936</v>
      </c>
      <c r="B18" s="186" t="s">
        <v>379</v>
      </c>
      <c r="C18" s="187" t="s">
        <v>380</v>
      </c>
      <c r="E18" s="176">
        <v>45012</v>
      </c>
      <c r="F18" s="177">
        <v>1</v>
      </c>
      <c r="G18" s="178" t="s">
        <v>395</v>
      </c>
      <c r="H18" s="179"/>
      <c r="J18" s="205"/>
      <c r="K18" s="21"/>
    </row>
    <row r="19" spans="1:11" ht="15.75" customHeight="1" x14ac:dyDescent="0.2">
      <c r="A19" s="89">
        <v>44946</v>
      </c>
      <c r="B19" s="20" t="s">
        <v>379</v>
      </c>
      <c r="C19" s="173" t="s">
        <v>381</v>
      </c>
      <c r="E19" s="89">
        <v>45029</v>
      </c>
      <c r="F19" s="20" t="s">
        <v>17</v>
      </c>
      <c r="G19" s="9" t="s">
        <v>396</v>
      </c>
    </row>
    <row r="20" spans="1:11" ht="15.75" customHeight="1" x14ac:dyDescent="0.2">
      <c r="A20" s="89">
        <v>44946</v>
      </c>
      <c r="B20" s="20">
        <v>5</v>
      </c>
      <c r="C20" s="173" t="s">
        <v>381</v>
      </c>
      <c r="E20" s="89">
        <v>45029</v>
      </c>
      <c r="F20" s="20" t="s">
        <v>17</v>
      </c>
      <c r="G20" s="9" t="s">
        <v>397</v>
      </c>
    </row>
    <row r="21" spans="1:11" ht="15.75" customHeight="1" x14ac:dyDescent="0.2">
      <c r="A21" s="89">
        <v>44946</v>
      </c>
      <c r="B21" s="20" t="s">
        <v>379</v>
      </c>
      <c r="C21" s="173" t="s">
        <v>382</v>
      </c>
      <c r="E21" s="180">
        <v>45062</v>
      </c>
      <c r="F21" s="175">
        <v>6</v>
      </c>
      <c r="G21" s="64" t="s">
        <v>394</v>
      </c>
    </row>
    <row r="22" spans="1:11" ht="15.75" customHeight="1" x14ac:dyDescent="0.2">
      <c r="A22" s="89">
        <v>44988</v>
      </c>
      <c r="B22" s="20">
        <v>2</v>
      </c>
      <c r="C22" s="173" t="s">
        <v>383</v>
      </c>
      <c r="E22" s="89">
        <v>45068</v>
      </c>
      <c r="F22" s="20" t="s">
        <v>17</v>
      </c>
      <c r="G22" s="9" t="s">
        <v>398</v>
      </c>
    </row>
    <row r="23" spans="1:11" ht="15.75" customHeight="1" x14ac:dyDescent="0.2">
      <c r="A23" s="89">
        <v>45006</v>
      </c>
      <c r="B23" s="20">
        <v>2</v>
      </c>
      <c r="C23" s="173" t="s">
        <v>384</v>
      </c>
    </row>
    <row r="24" spans="1:11" ht="25.5" x14ac:dyDescent="0.2">
      <c r="A24" s="89">
        <v>45040</v>
      </c>
      <c r="B24" s="20">
        <v>3</v>
      </c>
      <c r="C24" s="173" t="s">
        <v>385</v>
      </c>
    </row>
    <row r="25" spans="1:11" ht="25.5" x14ac:dyDescent="0.2">
      <c r="A25" s="89">
        <v>45040</v>
      </c>
      <c r="B25" s="20">
        <v>1</v>
      </c>
      <c r="C25" s="173" t="s">
        <v>385</v>
      </c>
    </row>
    <row r="26" spans="1:11" ht="38.25" x14ac:dyDescent="0.2">
      <c r="A26" s="89">
        <v>45041</v>
      </c>
      <c r="B26" s="20">
        <v>2</v>
      </c>
      <c r="C26" s="33" t="s">
        <v>386</v>
      </c>
    </row>
    <row r="27" spans="1:11" ht="15.75" customHeight="1" x14ac:dyDescent="0.2">
      <c r="A27" s="89">
        <v>45079</v>
      </c>
      <c r="B27" s="44">
        <v>1</v>
      </c>
      <c r="C27" s="173" t="s">
        <v>387</v>
      </c>
    </row>
    <row r="36" spans="1:16" ht="15.75" customHeight="1" x14ac:dyDescent="0.2">
      <c r="M36" s="232" t="s">
        <v>406</v>
      </c>
      <c r="N36" s="205"/>
      <c r="O36" s="21"/>
    </row>
    <row r="37" spans="1:16" ht="15.75" customHeight="1" x14ac:dyDescent="0.2">
      <c r="M37" s="232"/>
      <c r="N37" s="148" t="s">
        <v>17</v>
      </c>
      <c r="O37" s="206">
        <f>26/32</f>
        <v>0.8125</v>
      </c>
      <c r="P37" s="64" t="s">
        <v>423</v>
      </c>
    </row>
    <row r="38" spans="1:16" ht="15.75" customHeight="1" x14ac:dyDescent="0.2">
      <c r="I38" s="214"/>
      <c r="J38" s="214"/>
      <c r="K38" s="214"/>
      <c r="L38" s="214"/>
      <c r="M38" s="232"/>
      <c r="N38" s="148"/>
      <c r="O38" s="206"/>
      <c r="P38" s="64"/>
    </row>
    <row r="39" spans="1:16" ht="15.75" customHeight="1" x14ac:dyDescent="0.2">
      <c r="I39" s="214"/>
      <c r="J39" s="214"/>
      <c r="K39" s="214"/>
      <c r="L39" s="214"/>
      <c r="M39" s="232"/>
      <c r="N39" s="148" t="s">
        <v>409</v>
      </c>
      <c r="O39" s="206">
        <f>(17+11)/(19+11)</f>
        <v>0.93333333333333335</v>
      </c>
      <c r="P39" s="64" t="s">
        <v>424</v>
      </c>
    </row>
    <row r="40" spans="1:16" ht="15.75" customHeight="1" x14ac:dyDescent="0.2">
      <c r="I40" s="214"/>
      <c r="J40" s="214"/>
      <c r="K40" s="214"/>
      <c r="L40" s="214"/>
      <c r="M40" s="232"/>
      <c r="N40" s="148"/>
      <c r="O40" s="206"/>
      <c r="P40" s="64"/>
    </row>
    <row r="41" spans="1:16" ht="15.75" customHeight="1" x14ac:dyDescent="0.2">
      <c r="I41" s="214"/>
      <c r="J41" s="214"/>
      <c r="K41" s="214"/>
      <c r="L41" s="214"/>
      <c r="M41" s="232"/>
      <c r="N41" s="148" t="s">
        <v>408</v>
      </c>
      <c r="O41" s="206">
        <f>(8+4)/(9+4)</f>
        <v>0.92307692307692313</v>
      </c>
      <c r="P41" s="64" t="s">
        <v>426</v>
      </c>
    </row>
    <row r="42" spans="1:16" ht="15.75" customHeight="1" x14ac:dyDescent="0.2">
      <c r="I42" s="214"/>
      <c r="J42" s="214"/>
      <c r="K42" s="214"/>
      <c r="L42" s="214"/>
      <c r="M42" s="232"/>
      <c r="N42" s="148"/>
      <c r="O42" s="206"/>
      <c r="P42" s="64"/>
    </row>
    <row r="43" spans="1:16" ht="15.75" customHeight="1" x14ac:dyDescent="0.2">
      <c r="I43" s="214"/>
      <c r="J43" s="214"/>
      <c r="K43" s="214"/>
      <c r="L43" s="214"/>
      <c r="M43" s="232"/>
      <c r="N43" s="148" t="s">
        <v>407</v>
      </c>
      <c r="O43" s="206">
        <f>(7+6)/(11+6)</f>
        <v>0.76470588235294112</v>
      </c>
      <c r="P43" s="64" t="s">
        <v>425</v>
      </c>
    </row>
    <row r="44" spans="1:16" ht="15.75" customHeight="1" x14ac:dyDescent="0.2">
      <c r="I44" s="214"/>
      <c r="J44" s="214"/>
      <c r="K44" s="214"/>
      <c r="L44" s="214"/>
      <c r="M44" s="232"/>
      <c r="N44" s="205"/>
      <c r="O44" s="204"/>
    </row>
    <row r="45" spans="1:16" ht="15.75" customHeight="1" x14ac:dyDescent="0.2">
      <c r="I45" s="214"/>
      <c r="J45" s="214"/>
      <c r="K45" s="214"/>
      <c r="L45" s="214"/>
      <c r="M45" s="214"/>
      <c r="N45" s="148"/>
      <c r="O45" s="206"/>
      <c r="P45" s="64"/>
    </row>
    <row r="46" spans="1:16" ht="15.75" customHeight="1" x14ac:dyDescent="0.2">
      <c r="I46" s="214"/>
      <c r="J46" s="214"/>
      <c r="K46" s="214"/>
      <c r="L46" s="214"/>
      <c r="M46" s="214"/>
      <c r="N46" s="205"/>
      <c r="O46" s="204"/>
    </row>
    <row r="48" spans="1:16" ht="15.75" customHeight="1" x14ac:dyDescent="0.2">
      <c r="A48" s="64" t="s">
        <v>410</v>
      </c>
    </row>
    <row r="51" spans="12:15" ht="15.75" customHeight="1" x14ac:dyDescent="0.2">
      <c r="L51" s="214"/>
      <c r="M51" s="205"/>
      <c r="N51" s="21"/>
    </row>
    <row r="52" spans="12:15" ht="15.75" customHeight="1" x14ac:dyDescent="0.2">
      <c r="L52" s="214"/>
      <c r="M52" s="148"/>
      <c r="N52" s="206"/>
      <c r="O52" s="64"/>
    </row>
    <row r="53" spans="12:15" ht="15.75" customHeight="1" x14ac:dyDescent="0.2">
      <c r="L53" s="214"/>
      <c r="M53" s="148"/>
      <c r="N53" s="206"/>
      <c r="O53" s="64"/>
    </row>
    <row r="54" spans="12:15" ht="15.75" customHeight="1" x14ac:dyDescent="0.2">
      <c r="L54" s="214"/>
      <c r="M54" s="148"/>
      <c r="N54" s="206"/>
      <c r="O54" s="64"/>
    </row>
    <row r="55" spans="12:15" ht="15.75" customHeight="1" x14ac:dyDescent="0.2">
      <c r="L55" s="214"/>
      <c r="M55" s="148"/>
      <c r="N55" s="206"/>
      <c r="O55" s="64"/>
    </row>
    <row r="56" spans="12:15" ht="15.75" customHeight="1" x14ac:dyDescent="0.2">
      <c r="L56" s="214"/>
      <c r="M56" s="148"/>
      <c r="N56" s="206"/>
      <c r="O56" s="64"/>
    </row>
    <row r="57" spans="12:15" ht="15.75" customHeight="1" x14ac:dyDescent="0.2">
      <c r="L57" s="214"/>
      <c r="M57" s="148"/>
      <c r="N57" s="206"/>
      <c r="O57" s="64"/>
    </row>
    <row r="58" spans="12:15" ht="15.75" customHeight="1" x14ac:dyDescent="0.2">
      <c r="L58" s="214"/>
      <c r="M58" s="148"/>
      <c r="N58" s="206"/>
      <c r="O58" s="64"/>
    </row>
    <row r="59" spans="12:15" ht="15.75" customHeight="1" x14ac:dyDescent="0.2">
      <c r="L59" s="214"/>
      <c r="M59" s="205"/>
      <c r="N59" s="204"/>
    </row>
  </sheetData>
  <mergeCells count="5">
    <mergeCell ref="M36:M44"/>
    <mergeCell ref="A4:C4"/>
    <mergeCell ref="E4:G4"/>
    <mergeCell ref="A7:C7"/>
    <mergeCell ref="E6:G7"/>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B69D-BDB8-4AFB-A740-87D59A5BA9C9}">
  <dimension ref="A1:J62"/>
  <sheetViews>
    <sheetView zoomScale="70" zoomScaleNormal="70" workbookViewId="0">
      <selection activeCell="D42" sqref="D40:D42"/>
    </sheetView>
  </sheetViews>
  <sheetFormatPr defaultColWidth="14.42578125" defaultRowHeight="15.75" customHeight="1" x14ac:dyDescent="0.2"/>
  <cols>
    <col min="1" max="1" width="17.7109375" style="53" customWidth="1"/>
    <col min="2" max="2" width="56.5703125" style="53" customWidth="1"/>
    <col min="3" max="3" width="12.140625" style="53" customWidth="1"/>
    <col min="4" max="4" width="14.42578125" style="53"/>
    <col min="5" max="5" width="25.7109375" style="53" customWidth="1"/>
    <col min="6" max="16384" width="14.42578125" style="53"/>
  </cols>
  <sheetData>
    <row r="1" spans="1:5" ht="18.75" x14ac:dyDescent="0.3">
      <c r="A1" s="52" t="s">
        <v>48</v>
      </c>
    </row>
    <row r="2" spans="1:5" ht="12.75" x14ac:dyDescent="0.2">
      <c r="A2" s="54"/>
    </row>
    <row r="3" spans="1:5" x14ac:dyDescent="0.25">
      <c r="A3" s="55" t="s">
        <v>421</v>
      </c>
    </row>
    <row r="4" spans="1:5" x14ac:dyDescent="0.25">
      <c r="A4" s="63" t="s">
        <v>152</v>
      </c>
      <c r="B4" s="57" t="s">
        <v>49</v>
      </c>
      <c r="C4" s="58" t="s">
        <v>50</v>
      </c>
      <c r="D4" s="58" t="s">
        <v>51</v>
      </c>
      <c r="E4" s="58" t="s">
        <v>52</v>
      </c>
    </row>
    <row r="5" spans="1:5" ht="12.75" x14ac:dyDescent="0.2">
      <c r="A5" s="258" t="s">
        <v>53</v>
      </c>
      <c r="B5" s="56" t="s">
        <v>150</v>
      </c>
      <c r="C5" s="59">
        <v>44454</v>
      </c>
      <c r="D5" s="95" t="s">
        <v>54</v>
      </c>
      <c r="E5" s="56"/>
    </row>
    <row r="6" spans="1:5" ht="12.75" x14ac:dyDescent="0.2">
      <c r="A6" s="258"/>
      <c r="B6" s="56" t="s">
        <v>151</v>
      </c>
      <c r="C6" s="59">
        <v>44454</v>
      </c>
      <c r="D6" s="95" t="s">
        <v>54</v>
      </c>
      <c r="E6" s="56"/>
    </row>
    <row r="7" spans="1:5" ht="12.75" x14ac:dyDescent="0.2">
      <c r="A7" s="259"/>
      <c r="B7" s="56" t="s">
        <v>55</v>
      </c>
      <c r="C7" s="59">
        <v>44454</v>
      </c>
      <c r="D7" s="95" t="s">
        <v>54</v>
      </c>
      <c r="E7" s="56"/>
    </row>
    <row r="8" spans="1:5" ht="12.75" x14ac:dyDescent="0.2">
      <c r="A8" s="255" t="s">
        <v>56</v>
      </c>
      <c r="B8" s="56" t="s">
        <v>57</v>
      </c>
      <c r="C8" s="59">
        <v>44835</v>
      </c>
      <c r="D8" s="95" t="s">
        <v>54</v>
      </c>
      <c r="E8" s="56"/>
    </row>
    <row r="9" spans="1:5" ht="12.75" x14ac:dyDescent="0.2">
      <c r="A9" s="256"/>
      <c r="B9" s="56" t="s">
        <v>58</v>
      </c>
      <c r="C9" s="59">
        <v>44470</v>
      </c>
      <c r="D9" s="95" t="s">
        <v>54</v>
      </c>
      <c r="E9" s="56"/>
    </row>
    <row r="10" spans="1:5" ht="12.75" x14ac:dyDescent="0.2">
      <c r="A10" s="256"/>
      <c r="B10" s="56" t="s">
        <v>89</v>
      </c>
      <c r="C10" s="59">
        <v>44835</v>
      </c>
      <c r="D10" s="95" t="s">
        <v>54</v>
      </c>
      <c r="E10" s="56"/>
    </row>
    <row r="11" spans="1:5" ht="12.75" x14ac:dyDescent="0.2">
      <c r="A11" s="256"/>
      <c r="B11" s="56" t="s">
        <v>90</v>
      </c>
      <c r="C11" s="59">
        <v>44835</v>
      </c>
      <c r="D11" s="95" t="s">
        <v>54</v>
      </c>
      <c r="E11" s="56"/>
    </row>
    <row r="12" spans="1:5" ht="12.75" x14ac:dyDescent="0.2">
      <c r="A12" s="256"/>
      <c r="B12" s="56" t="s">
        <v>88</v>
      </c>
      <c r="C12" s="59">
        <v>44835</v>
      </c>
      <c r="D12" s="95" t="s">
        <v>54</v>
      </c>
      <c r="E12" s="56"/>
    </row>
    <row r="13" spans="1:5" ht="12.75" x14ac:dyDescent="0.2">
      <c r="A13" s="256"/>
      <c r="B13" s="56" t="s">
        <v>59</v>
      </c>
      <c r="C13" s="60">
        <v>44484</v>
      </c>
      <c r="D13" s="95" t="s">
        <v>54</v>
      </c>
      <c r="E13" s="56"/>
    </row>
    <row r="14" spans="1:5" ht="12.75" x14ac:dyDescent="0.2">
      <c r="A14" s="256"/>
      <c r="B14" s="56" t="s">
        <v>153</v>
      </c>
      <c r="C14" s="60">
        <v>44484</v>
      </c>
      <c r="D14" s="95" t="s">
        <v>54</v>
      </c>
      <c r="E14" s="56"/>
    </row>
    <row r="15" spans="1:5" ht="12.75" x14ac:dyDescent="0.2">
      <c r="A15" s="257"/>
      <c r="B15" s="56" t="s">
        <v>60</v>
      </c>
      <c r="C15" s="60">
        <v>44859</v>
      </c>
      <c r="D15" s="95" t="s">
        <v>54</v>
      </c>
      <c r="E15" s="56"/>
    </row>
    <row r="16" spans="1:5" ht="12.75" x14ac:dyDescent="0.2">
      <c r="A16" s="260" t="s">
        <v>61</v>
      </c>
      <c r="B16" s="56" t="s">
        <v>62</v>
      </c>
      <c r="C16" s="59">
        <v>44501</v>
      </c>
      <c r="D16" s="95" t="s">
        <v>54</v>
      </c>
      <c r="E16" s="56"/>
    </row>
    <row r="17" spans="1:5" ht="12.75" x14ac:dyDescent="0.2">
      <c r="A17" s="256"/>
      <c r="B17" s="56" t="s">
        <v>157</v>
      </c>
      <c r="C17" s="60">
        <v>44515</v>
      </c>
      <c r="D17" s="95" t="s">
        <v>54</v>
      </c>
      <c r="E17" s="56"/>
    </row>
    <row r="18" spans="1:5" ht="12.75" x14ac:dyDescent="0.2">
      <c r="A18" s="256"/>
      <c r="B18" s="56" t="s">
        <v>63</v>
      </c>
      <c r="C18" s="60">
        <v>44515</v>
      </c>
      <c r="D18" s="95" t="s">
        <v>54</v>
      </c>
      <c r="E18" s="56"/>
    </row>
    <row r="19" spans="1:5" ht="33.75" x14ac:dyDescent="0.2">
      <c r="A19" s="257"/>
      <c r="B19" s="56" t="s">
        <v>158</v>
      </c>
      <c r="C19" s="60">
        <v>44531</v>
      </c>
      <c r="D19" s="94" t="s">
        <v>54</v>
      </c>
      <c r="E19" s="122" t="s">
        <v>237</v>
      </c>
    </row>
    <row r="20" spans="1:5" ht="12.75" x14ac:dyDescent="0.2">
      <c r="A20" s="255" t="s">
        <v>64</v>
      </c>
      <c r="B20" s="56" t="s">
        <v>65</v>
      </c>
      <c r="C20" s="60">
        <v>44545</v>
      </c>
      <c r="D20" s="95" t="s">
        <v>54</v>
      </c>
      <c r="E20" s="56"/>
    </row>
    <row r="21" spans="1:5" ht="12.75" x14ac:dyDescent="0.2">
      <c r="A21" s="257"/>
      <c r="B21" s="56" t="s">
        <v>66</v>
      </c>
      <c r="C21" s="60">
        <v>44545</v>
      </c>
      <c r="D21" s="95" t="s">
        <v>54</v>
      </c>
      <c r="E21" s="56"/>
    </row>
    <row r="22" spans="1:5" ht="12.75" customHeight="1" x14ac:dyDescent="0.2">
      <c r="A22" s="236" t="s">
        <v>67</v>
      </c>
      <c r="B22" s="56" t="s">
        <v>68</v>
      </c>
      <c r="C22" s="59">
        <v>44942</v>
      </c>
      <c r="D22" s="94" t="s">
        <v>54</v>
      </c>
      <c r="E22" s="250" t="s">
        <v>283</v>
      </c>
    </row>
    <row r="23" spans="1:5" ht="12.75" x14ac:dyDescent="0.2">
      <c r="A23" s="237"/>
      <c r="B23" s="56" t="s">
        <v>69</v>
      </c>
      <c r="C23" s="59">
        <v>44942</v>
      </c>
      <c r="D23" s="95" t="s">
        <v>54</v>
      </c>
      <c r="E23" s="251"/>
    </row>
    <row r="24" spans="1:5" ht="12.75" x14ac:dyDescent="0.2">
      <c r="A24" s="237"/>
      <c r="B24" s="56" t="s">
        <v>89</v>
      </c>
      <c r="C24" s="59">
        <v>44942</v>
      </c>
      <c r="D24" s="94" t="s">
        <v>54</v>
      </c>
      <c r="E24" s="251"/>
    </row>
    <row r="25" spans="1:5" ht="12.75" x14ac:dyDescent="0.2">
      <c r="A25" s="237"/>
      <c r="B25" s="56" t="s">
        <v>90</v>
      </c>
      <c r="C25" s="59">
        <v>44942</v>
      </c>
      <c r="D25" s="94" t="s">
        <v>54</v>
      </c>
      <c r="E25" s="251"/>
    </row>
    <row r="26" spans="1:5" ht="12.75" x14ac:dyDescent="0.2">
      <c r="A26" s="238"/>
      <c r="B26" s="56" t="s">
        <v>247</v>
      </c>
      <c r="C26" s="59">
        <v>44942</v>
      </c>
      <c r="D26" s="94" t="s">
        <v>54</v>
      </c>
      <c r="E26" s="252"/>
    </row>
    <row r="27" spans="1:5" ht="15.75" customHeight="1" x14ac:dyDescent="0.2">
      <c r="A27" s="253" t="s">
        <v>70</v>
      </c>
      <c r="B27" s="56" t="s">
        <v>154</v>
      </c>
      <c r="C27" s="59">
        <v>44593</v>
      </c>
      <c r="D27" s="95" t="s">
        <v>54</v>
      </c>
      <c r="E27" s="202"/>
    </row>
    <row r="28" spans="1:5" ht="15.75" customHeight="1" x14ac:dyDescent="0.2">
      <c r="A28" s="254"/>
      <c r="B28" s="56" t="s">
        <v>155</v>
      </c>
      <c r="C28" s="59">
        <v>44620</v>
      </c>
      <c r="D28" s="95" t="s">
        <v>54</v>
      </c>
      <c r="E28" s="202"/>
    </row>
    <row r="29" spans="1:5" ht="12.75" x14ac:dyDescent="0.2">
      <c r="A29" s="260" t="s">
        <v>13</v>
      </c>
      <c r="B29" s="56" t="s">
        <v>71</v>
      </c>
      <c r="C29" s="59">
        <v>44256</v>
      </c>
      <c r="D29" s="94" t="s">
        <v>54</v>
      </c>
      <c r="E29" s="247" t="s">
        <v>418</v>
      </c>
    </row>
    <row r="30" spans="1:5" ht="12.75" x14ac:dyDescent="0.2">
      <c r="A30" s="261"/>
      <c r="B30" s="56" t="s">
        <v>156</v>
      </c>
      <c r="C30" s="59">
        <v>44256</v>
      </c>
      <c r="D30" s="94" t="s">
        <v>54</v>
      </c>
      <c r="E30" s="249"/>
    </row>
    <row r="31" spans="1:5" ht="12.75" x14ac:dyDescent="0.2">
      <c r="A31" s="257"/>
      <c r="B31" s="56" t="s">
        <v>72</v>
      </c>
      <c r="C31" s="59">
        <v>44270</v>
      </c>
      <c r="D31" s="95" t="s">
        <v>54</v>
      </c>
      <c r="E31" s="202"/>
    </row>
    <row r="32" spans="1:5" ht="12.75" x14ac:dyDescent="0.2">
      <c r="A32" s="255" t="s">
        <v>14</v>
      </c>
      <c r="B32" s="56" t="s">
        <v>73</v>
      </c>
      <c r="C32" s="59">
        <v>44301</v>
      </c>
      <c r="D32" s="95" t="s">
        <v>54</v>
      </c>
      <c r="E32" s="202"/>
    </row>
    <row r="33" spans="1:10" ht="12.75" x14ac:dyDescent="0.2">
      <c r="A33" s="257"/>
      <c r="B33" s="56" t="s">
        <v>74</v>
      </c>
      <c r="C33" s="59">
        <v>44301</v>
      </c>
      <c r="D33" s="95" t="s">
        <v>54</v>
      </c>
      <c r="E33" s="202"/>
    </row>
    <row r="34" spans="1:10" ht="12.75" x14ac:dyDescent="0.2">
      <c r="A34" s="236" t="s">
        <v>15</v>
      </c>
      <c r="B34" s="56" t="s">
        <v>154</v>
      </c>
      <c r="C34" s="59">
        <v>44682</v>
      </c>
      <c r="D34" s="95" t="s">
        <v>54</v>
      </c>
      <c r="E34" s="202"/>
    </row>
    <row r="35" spans="1:10" ht="12.75" customHeight="1" x14ac:dyDescent="0.2">
      <c r="A35" s="237"/>
      <c r="B35" s="61" t="s">
        <v>75</v>
      </c>
      <c r="C35" s="62">
        <v>44331</v>
      </c>
      <c r="D35" s="94" t="s">
        <v>54</v>
      </c>
      <c r="E35" s="250" t="s">
        <v>419</v>
      </c>
    </row>
    <row r="36" spans="1:10" ht="12.75" customHeight="1" x14ac:dyDescent="0.2">
      <c r="A36" s="237"/>
      <c r="B36" s="56" t="s">
        <v>89</v>
      </c>
      <c r="C36" s="62">
        <v>44331</v>
      </c>
      <c r="D36" s="94" t="s">
        <v>54</v>
      </c>
      <c r="E36" s="251"/>
    </row>
    <row r="37" spans="1:10" ht="12.75" customHeight="1" x14ac:dyDescent="0.2">
      <c r="A37" s="237"/>
      <c r="B37" s="56" t="s">
        <v>90</v>
      </c>
      <c r="C37" s="62">
        <v>44331</v>
      </c>
      <c r="D37" s="94" t="s">
        <v>54</v>
      </c>
      <c r="E37" s="251"/>
    </row>
    <row r="38" spans="1:10" ht="12.75" customHeight="1" x14ac:dyDescent="0.2">
      <c r="A38" s="237"/>
      <c r="B38" s="56" t="s">
        <v>88</v>
      </c>
      <c r="C38" s="62">
        <v>44331</v>
      </c>
      <c r="D38" s="94" t="s">
        <v>54</v>
      </c>
      <c r="E38" s="252"/>
    </row>
    <row r="39" spans="1:10" ht="12.75" customHeight="1" x14ac:dyDescent="0.2">
      <c r="A39" s="239" t="s">
        <v>16</v>
      </c>
      <c r="B39" s="56" t="s">
        <v>76</v>
      </c>
      <c r="C39" s="59">
        <v>44362</v>
      </c>
      <c r="D39" s="95" t="s">
        <v>54</v>
      </c>
      <c r="E39" s="56"/>
    </row>
    <row r="40" spans="1:10" ht="12.75" customHeight="1" x14ac:dyDescent="0.2">
      <c r="A40" s="240"/>
      <c r="B40" s="56" t="s">
        <v>414</v>
      </c>
      <c r="C40" s="59">
        <v>44362</v>
      </c>
      <c r="D40" s="94" t="s">
        <v>54</v>
      </c>
      <c r="E40" s="247" t="s">
        <v>420</v>
      </c>
    </row>
    <row r="41" spans="1:10" ht="12.75" customHeight="1" x14ac:dyDescent="0.2">
      <c r="A41" s="240"/>
      <c r="B41" s="199" t="s">
        <v>415</v>
      </c>
      <c r="C41" s="59">
        <v>44362</v>
      </c>
      <c r="D41" s="94" t="s">
        <v>54</v>
      </c>
      <c r="E41" s="248"/>
    </row>
    <row r="42" spans="1:10" ht="12.75" customHeight="1" x14ac:dyDescent="0.2">
      <c r="A42" s="241"/>
      <c r="B42" s="201" t="s">
        <v>416</v>
      </c>
      <c r="C42" s="198">
        <v>44362</v>
      </c>
      <c r="D42" s="94" t="s">
        <v>54</v>
      </c>
      <c r="E42" s="249"/>
    </row>
    <row r="43" spans="1:10" ht="12.75" customHeight="1" x14ac:dyDescent="0.2">
      <c r="A43" s="236" t="s">
        <v>77</v>
      </c>
      <c r="B43" s="200" t="s">
        <v>79</v>
      </c>
      <c r="C43" s="59">
        <v>44743</v>
      </c>
      <c r="D43" s="197" t="s">
        <v>417</v>
      </c>
      <c r="E43" s="244" t="s">
        <v>444</v>
      </c>
    </row>
    <row r="44" spans="1:10" ht="12.75" customHeight="1" x14ac:dyDescent="0.2">
      <c r="A44" s="237"/>
      <c r="B44" s="56" t="s">
        <v>411</v>
      </c>
      <c r="C44" s="59">
        <v>44743</v>
      </c>
      <c r="D44" s="197" t="s">
        <v>417</v>
      </c>
      <c r="E44" s="245"/>
    </row>
    <row r="45" spans="1:10" ht="12.75" customHeight="1" x14ac:dyDescent="0.2">
      <c r="A45" s="237"/>
      <c r="B45" s="56" t="s">
        <v>80</v>
      </c>
      <c r="C45" s="59">
        <v>44745</v>
      </c>
      <c r="D45" s="95" t="s">
        <v>54</v>
      </c>
      <c r="E45" s="245"/>
    </row>
    <row r="46" spans="1:10" ht="12.75" customHeight="1" x14ac:dyDescent="0.2">
      <c r="A46" s="237"/>
      <c r="B46" s="56" t="s">
        <v>78</v>
      </c>
      <c r="C46" s="59">
        <v>44745</v>
      </c>
      <c r="D46" s="95" t="s">
        <v>54</v>
      </c>
      <c r="E46" s="245"/>
    </row>
    <row r="47" spans="1:10" ht="12.75" customHeight="1" x14ac:dyDescent="0.2">
      <c r="A47" s="237"/>
      <c r="B47" s="56" t="s">
        <v>81</v>
      </c>
      <c r="C47" s="59">
        <v>44387</v>
      </c>
      <c r="D47" s="95" t="s">
        <v>54</v>
      </c>
      <c r="E47" s="245"/>
    </row>
    <row r="48" spans="1:10" ht="12.75" customHeight="1" x14ac:dyDescent="0.2">
      <c r="A48" s="237"/>
      <c r="B48" s="56" t="s">
        <v>82</v>
      </c>
      <c r="C48" s="59">
        <v>44387</v>
      </c>
      <c r="D48" s="95" t="s">
        <v>54</v>
      </c>
      <c r="E48" s="245"/>
      <c r="F48" s="242" t="s">
        <v>413</v>
      </c>
      <c r="G48" s="243"/>
      <c r="H48" s="243"/>
      <c r="I48" s="243"/>
      <c r="J48" s="243"/>
    </row>
    <row r="49" spans="1:10" ht="12.75" customHeight="1" x14ac:dyDescent="0.2">
      <c r="A49" s="238"/>
      <c r="B49" s="56" t="s">
        <v>412</v>
      </c>
      <c r="C49" s="59">
        <v>45122</v>
      </c>
      <c r="D49" s="95" t="s">
        <v>54</v>
      </c>
      <c r="E49" s="245"/>
      <c r="F49" s="242"/>
      <c r="G49" s="243"/>
      <c r="H49" s="243"/>
      <c r="I49" s="243"/>
      <c r="J49" s="243"/>
    </row>
    <row r="50" spans="1:10" ht="12.75" x14ac:dyDescent="0.2">
      <c r="A50" s="255" t="s">
        <v>83</v>
      </c>
      <c r="B50" s="56" t="s">
        <v>84</v>
      </c>
      <c r="C50" s="59">
        <v>44409</v>
      </c>
      <c r="D50" s="95" t="s">
        <v>54</v>
      </c>
      <c r="E50" s="245"/>
    </row>
    <row r="51" spans="1:10" ht="12.75" x14ac:dyDescent="0.2">
      <c r="A51" s="256"/>
      <c r="B51" s="56" t="s">
        <v>85</v>
      </c>
      <c r="C51" s="59">
        <v>44409</v>
      </c>
      <c r="D51" s="95" t="s">
        <v>54</v>
      </c>
      <c r="E51" s="245"/>
    </row>
    <row r="52" spans="1:10" ht="12.75" x14ac:dyDescent="0.2">
      <c r="A52" s="256"/>
      <c r="B52" s="56" t="s">
        <v>86</v>
      </c>
      <c r="C52" s="59">
        <v>44409</v>
      </c>
      <c r="D52" s="95" t="s">
        <v>54</v>
      </c>
      <c r="E52" s="246"/>
    </row>
    <row r="53" spans="1:10" ht="12.75" x14ac:dyDescent="0.2">
      <c r="A53" s="256"/>
      <c r="B53" s="56" t="s">
        <v>87</v>
      </c>
      <c r="C53" s="59">
        <v>44423</v>
      </c>
      <c r="D53" s="95" t="s">
        <v>54</v>
      </c>
      <c r="E53" s="280"/>
    </row>
    <row r="54" spans="1:10" ht="12.75" x14ac:dyDescent="0.2">
      <c r="A54" s="256"/>
      <c r="B54" s="56" t="s">
        <v>88</v>
      </c>
      <c r="C54" s="59">
        <v>44423</v>
      </c>
      <c r="D54" s="95" t="s">
        <v>54</v>
      </c>
      <c r="E54" s="281"/>
    </row>
    <row r="55" spans="1:10" ht="12.75" x14ac:dyDescent="0.2">
      <c r="A55" s="256"/>
      <c r="B55" s="56" t="s">
        <v>89</v>
      </c>
      <c r="C55" s="59">
        <v>44423</v>
      </c>
      <c r="D55" s="95" t="s">
        <v>54</v>
      </c>
      <c r="E55" s="281"/>
    </row>
    <row r="56" spans="1:10" ht="12.75" x14ac:dyDescent="0.2">
      <c r="A56" s="256"/>
      <c r="B56" s="56" t="s">
        <v>90</v>
      </c>
      <c r="C56" s="59">
        <v>44423</v>
      </c>
      <c r="D56" s="95" t="s">
        <v>54</v>
      </c>
      <c r="E56" s="281"/>
    </row>
    <row r="57" spans="1:10" ht="12.75" x14ac:dyDescent="0.2">
      <c r="A57" s="257"/>
      <c r="B57" s="56" t="s">
        <v>91</v>
      </c>
      <c r="C57" s="59">
        <v>44804</v>
      </c>
      <c r="D57" s="59"/>
      <c r="E57" s="282"/>
    </row>
    <row r="60" spans="1:10" ht="15.75" customHeight="1" x14ac:dyDescent="0.2">
      <c r="I60" s="235"/>
    </row>
    <row r="61" spans="1:10" ht="15.75" customHeight="1" x14ac:dyDescent="0.2">
      <c r="I61" s="235"/>
    </row>
    <row r="62" spans="1:10" ht="15.75" customHeight="1" x14ac:dyDescent="0.2">
      <c r="I62" s="235"/>
    </row>
  </sheetData>
  <mergeCells count="20">
    <mergeCell ref="A5:A7"/>
    <mergeCell ref="A8:A15"/>
    <mergeCell ref="A16:A19"/>
    <mergeCell ref="A20:A21"/>
    <mergeCell ref="A29:A31"/>
    <mergeCell ref="E22:E26"/>
    <mergeCell ref="A22:A26"/>
    <mergeCell ref="A27:A28"/>
    <mergeCell ref="A34:A38"/>
    <mergeCell ref="A50:A57"/>
    <mergeCell ref="A32:A33"/>
    <mergeCell ref="E29:E30"/>
    <mergeCell ref="E35:E38"/>
    <mergeCell ref="I60:I62"/>
    <mergeCell ref="E53:E57"/>
    <mergeCell ref="A43:A49"/>
    <mergeCell ref="A39:A42"/>
    <mergeCell ref="F48:J49"/>
    <mergeCell ref="E43:E52"/>
    <mergeCell ref="E40:E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586CF-2E34-4B94-B73E-216DDAF147A8}">
  <dimension ref="A1:N41"/>
  <sheetViews>
    <sheetView topLeftCell="A22" zoomScale="115" zoomScaleNormal="115" workbookViewId="0">
      <selection activeCell="M13" sqref="M13"/>
    </sheetView>
  </sheetViews>
  <sheetFormatPr defaultRowHeight="12.75" x14ac:dyDescent="0.2"/>
  <cols>
    <col min="1" max="13" width="13.28515625" style="28" customWidth="1"/>
  </cols>
  <sheetData>
    <row r="1" spans="1:1" x14ac:dyDescent="0.2">
      <c r="A1" s="27" t="s">
        <v>47</v>
      </c>
    </row>
    <row r="19" spans="11:12" x14ac:dyDescent="0.2">
      <c r="K19" s="263" t="s">
        <v>422</v>
      </c>
      <c r="L19" s="263"/>
    </row>
    <row r="20" spans="11:12" x14ac:dyDescent="0.2">
      <c r="K20" s="263"/>
      <c r="L20" s="263"/>
    </row>
    <row r="21" spans="11:12" x14ac:dyDescent="0.2">
      <c r="K21" s="263"/>
      <c r="L21" s="263"/>
    </row>
    <row r="22" spans="11:12" x14ac:dyDescent="0.2">
      <c r="K22" s="263"/>
      <c r="L22" s="263"/>
    </row>
    <row r="23" spans="11:12" x14ac:dyDescent="0.2">
      <c r="K23" s="263"/>
      <c r="L23" s="263"/>
    </row>
    <row r="24" spans="11:12" x14ac:dyDescent="0.2">
      <c r="K24" s="263"/>
      <c r="L24" s="263"/>
    </row>
    <row r="41" spans="1:14" s="126" customFormat="1" ht="12.75" customHeight="1" x14ac:dyDescent="0.2">
      <c r="A41" s="262" t="s">
        <v>282</v>
      </c>
      <c r="B41" s="262"/>
      <c r="C41" s="262"/>
      <c r="D41" s="262"/>
      <c r="E41" s="262"/>
      <c r="F41" s="262"/>
      <c r="G41" s="262"/>
      <c r="H41" s="262"/>
      <c r="I41" s="262"/>
      <c r="J41" s="262"/>
      <c r="K41" s="262"/>
      <c r="L41" s="262"/>
      <c r="M41" s="125"/>
      <c r="N41" s="125"/>
    </row>
  </sheetData>
  <mergeCells count="2">
    <mergeCell ref="A41:L41"/>
    <mergeCell ref="K19:L2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0B2F2-A22D-4F95-A01F-583575F066A4}">
  <dimension ref="A1:F33"/>
  <sheetViews>
    <sheetView zoomScale="85" zoomScaleNormal="85" workbookViewId="0">
      <selection activeCell="A37" sqref="A37"/>
    </sheetView>
  </sheetViews>
  <sheetFormatPr defaultColWidth="9.140625" defaultRowHeight="12.75" x14ac:dyDescent="0.2"/>
  <cols>
    <col min="1" max="1" width="44.28515625" style="53" customWidth="1"/>
    <col min="2" max="2" width="26.85546875" style="53" customWidth="1"/>
    <col min="3" max="3" width="19.28515625" style="86" customWidth="1"/>
    <col min="4" max="4" width="16.140625" style="53" customWidth="1"/>
    <col min="5" max="5" width="13.28515625" style="53" customWidth="1"/>
    <col min="6" max="6" width="61.140625" style="53" customWidth="1"/>
    <col min="7" max="16384" width="9.140625" style="53"/>
  </cols>
  <sheetData>
    <row r="1" spans="1:6" ht="15" x14ac:dyDescent="0.25">
      <c r="A1" s="66" t="s">
        <v>161</v>
      </c>
      <c r="B1" s="67" t="s">
        <v>162</v>
      </c>
      <c r="C1" s="68" t="s">
        <v>163</v>
      </c>
      <c r="D1" s="67" t="s">
        <v>164</v>
      </c>
      <c r="E1" s="67" t="s">
        <v>203</v>
      </c>
      <c r="F1" s="67" t="s">
        <v>52</v>
      </c>
    </row>
    <row r="2" spans="1:6" ht="15" x14ac:dyDescent="0.25">
      <c r="A2" s="69" t="s">
        <v>165</v>
      </c>
      <c r="B2" s="70"/>
      <c r="C2" s="71"/>
      <c r="D2" s="70"/>
      <c r="E2" s="70"/>
      <c r="F2" s="72"/>
    </row>
    <row r="3" spans="1:6" x14ac:dyDescent="0.2">
      <c r="A3" s="73" t="s">
        <v>166</v>
      </c>
      <c r="B3" s="53" t="s">
        <v>167</v>
      </c>
      <c r="C3" s="74">
        <v>24000</v>
      </c>
      <c r="D3" s="53" t="s">
        <v>16</v>
      </c>
      <c r="E3" s="53" t="s">
        <v>54</v>
      </c>
      <c r="F3" s="75" t="s">
        <v>168</v>
      </c>
    </row>
    <row r="4" spans="1:6" x14ac:dyDescent="0.2">
      <c r="A4" s="73" t="s">
        <v>204</v>
      </c>
      <c r="B4" s="53" t="s">
        <v>205</v>
      </c>
      <c r="C4" s="74" t="s">
        <v>206</v>
      </c>
      <c r="D4" s="53" t="s">
        <v>83</v>
      </c>
      <c r="E4" s="53" t="s">
        <v>207</v>
      </c>
      <c r="F4" s="75"/>
    </row>
    <row r="5" spans="1:6" x14ac:dyDescent="0.2">
      <c r="A5" s="76" t="s">
        <v>169</v>
      </c>
      <c r="B5" s="77" t="s">
        <v>170</v>
      </c>
      <c r="C5" s="78">
        <v>20800</v>
      </c>
      <c r="D5" s="77" t="s">
        <v>16</v>
      </c>
      <c r="E5" s="77"/>
      <c r="F5" s="79"/>
    </row>
    <row r="6" spans="1:6" ht="15" x14ac:dyDescent="0.25">
      <c r="A6" s="69" t="s">
        <v>171</v>
      </c>
      <c r="B6" s="80"/>
      <c r="C6" s="81"/>
      <c r="D6" s="80"/>
      <c r="E6" s="80"/>
      <c r="F6" s="82"/>
    </row>
    <row r="7" spans="1:6" x14ac:dyDescent="0.2">
      <c r="A7" s="73" t="s">
        <v>172</v>
      </c>
      <c r="B7" s="53" t="s">
        <v>173</v>
      </c>
      <c r="C7" s="74">
        <v>100800</v>
      </c>
      <c r="D7" s="53" t="s">
        <v>77</v>
      </c>
      <c r="E7" s="53" t="s">
        <v>54</v>
      </c>
      <c r="F7" s="75" t="s">
        <v>211</v>
      </c>
    </row>
    <row r="8" spans="1:6" ht="25.5" x14ac:dyDescent="0.2">
      <c r="A8" s="73" t="s">
        <v>208</v>
      </c>
      <c r="B8" s="53" t="s">
        <v>209</v>
      </c>
      <c r="C8" s="74">
        <v>25000</v>
      </c>
      <c r="D8" s="53" t="s">
        <v>77</v>
      </c>
      <c r="E8" s="53" t="s">
        <v>54</v>
      </c>
      <c r="F8" s="83" t="s">
        <v>210</v>
      </c>
    </row>
    <row r="9" spans="1:6" x14ac:dyDescent="0.2">
      <c r="A9" s="73" t="s">
        <v>174</v>
      </c>
      <c r="B9" s="53" t="s">
        <v>175</v>
      </c>
      <c r="C9" s="74">
        <v>10000</v>
      </c>
      <c r="D9" s="53" t="s">
        <v>16</v>
      </c>
      <c r="E9" s="53" t="s">
        <v>54</v>
      </c>
      <c r="F9" s="75" t="s">
        <v>211</v>
      </c>
    </row>
    <row r="10" spans="1:6" x14ac:dyDescent="0.2">
      <c r="A10" s="73" t="s">
        <v>176</v>
      </c>
      <c r="B10" s="53" t="s">
        <v>177</v>
      </c>
      <c r="C10" s="74">
        <v>450</v>
      </c>
      <c r="D10" s="53" t="s">
        <v>61</v>
      </c>
      <c r="E10" s="53" t="s">
        <v>54</v>
      </c>
      <c r="F10" s="75"/>
    </row>
    <row r="11" spans="1:6" x14ac:dyDescent="0.2">
      <c r="A11" s="73" t="s">
        <v>212</v>
      </c>
      <c r="B11" s="53" t="s">
        <v>178</v>
      </c>
      <c r="C11" s="74">
        <v>4000</v>
      </c>
      <c r="D11" s="53" t="s">
        <v>56</v>
      </c>
      <c r="E11" s="53" t="s">
        <v>54</v>
      </c>
      <c r="F11" s="75" t="s">
        <v>213</v>
      </c>
    </row>
    <row r="12" spans="1:6" x14ac:dyDescent="0.2">
      <c r="A12" s="73" t="s">
        <v>179</v>
      </c>
      <c r="B12" s="53" t="s">
        <v>180</v>
      </c>
      <c r="C12" s="74">
        <f>5976+884+1045+2178</f>
        <v>10083</v>
      </c>
      <c r="D12" s="53" t="s">
        <v>181</v>
      </c>
      <c r="E12" s="53" t="s">
        <v>54</v>
      </c>
      <c r="F12" s="75" t="s">
        <v>182</v>
      </c>
    </row>
    <row r="13" spans="1:6" x14ac:dyDescent="0.2">
      <c r="A13" s="73" t="s">
        <v>287</v>
      </c>
      <c r="B13" s="53" t="s">
        <v>288</v>
      </c>
      <c r="C13" s="74">
        <v>2069.04</v>
      </c>
      <c r="D13" s="53" t="s">
        <v>67</v>
      </c>
      <c r="E13" s="53" t="s">
        <v>54</v>
      </c>
      <c r="F13" s="75" t="s">
        <v>289</v>
      </c>
    </row>
    <row r="14" spans="1:6" x14ac:dyDescent="0.2">
      <c r="A14" s="73" t="s">
        <v>305</v>
      </c>
      <c r="B14" s="53" t="s">
        <v>306</v>
      </c>
      <c r="C14" s="74" t="s">
        <v>307</v>
      </c>
      <c r="D14" s="53" t="s">
        <v>70</v>
      </c>
      <c r="E14" s="53" t="s">
        <v>54</v>
      </c>
      <c r="F14" s="75" t="s">
        <v>308</v>
      </c>
    </row>
    <row r="15" spans="1:6" x14ac:dyDescent="0.2">
      <c r="A15" s="76" t="s">
        <v>183</v>
      </c>
      <c r="B15" s="77" t="s">
        <v>184</v>
      </c>
      <c r="C15" s="78">
        <v>18000</v>
      </c>
      <c r="D15" s="77" t="s">
        <v>53</v>
      </c>
      <c r="E15" s="77" t="s">
        <v>54</v>
      </c>
      <c r="F15" s="79" t="s">
        <v>182</v>
      </c>
    </row>
    <row r="16" spans="1:6" ht="15" x14ac:dyDescent="0.25">
      <c r="A16" s="69" t="s">
        <v>185</v>
      </c>
      <c r="B16" s="80"/>
      <c r="C16" s="81"/>
      <c r="D16" s="80"/>
      <c r="E16" s="80"/>
      <c r="F16" s="82"/>
    </row>
    <row r="17" spans="1:6" ht="25.5" customHeight="1" x14ac:dyDescent="0.2">
      <c r="A17" s="73" t="s">
        <v>214</v>
      </c>
      <c r="B17" s="123" t="s">
        <v>215</v>
      </c>
      <c r="C17" s="74">
        <f>7+4</f>
        <v>11</v>
      </c>
      <c r="D17" s="53" t="s">
        <v>15</v>
      </c>
      <c r="E17" s="123" t="s">
        <v>54</v>
      </c>
      <c r="F17" s="127" t="s">
        <v>284</v>
      </c>
    </row>
    <row r="18" spans="1:6" x14ac:dyDescent="0.2">
      <c r="A18" s="73" t="s">
        <v>186</v>
      </c>
      <c r="B18" s="53" t="s">
        <v>220</v>
      </c>
      <c r="C18" s="74">
        <v>8300</v>
      </c>
      <c r="D18" s="53" t="s">
        <v>16</v>
      </c>
      <c r="E18" s="53" t="s">
        <v>54</v>
      </c>
      <c r="F18" s="127" t="s">
        <v>285</v>
      </c>
    </row>
    <row r="19" spans="1:6" ht="25.5" x14ac:dyDescent="0.2">
      <c r="A19" s="139" t="s">
        <v>187</v>
      </c>
      <c r="B19" s="54" t="s">
        <v>188</v>
      </c>
      <c r="C19" s="140">
        <v>7550</v>
      </c>
      <c r="D19" s="54" t="s">
        <v>14</v>
      </c>
      <c r="E19" s="54" t="s">
        <v>54</v>
      </c>
      <c r="F19" s="141"/>
    </row>
    <row r="20" spans="1:6" x14ac:dyDescent="0.2">
      <c r="A20" s="139" t="s">
        <v>309</v>
      </c>
      <c r="B20" s="54" t="s">
        <v>311</v>
      </c>
      <c r="C20" s="140">
        <v>4074</v>
      </c>
      <c r="D20" s="54" t="s">
        <v>64</v>
      </c>
      <c r="E20" s="54" t="s">
        <v>54</v>
      </c>
      <c r="F20" s="141" t="s">
        <v>313</v>
      </c>
    </row>
    <row r="21" spans="1:6" x14ac:dyDescent="0.2">
      <c r="A21" s="139" t="s">
        <v>310</v>
      </c>
      <c r="B21" s="54" t="s">
        <v>312</v>
      </c>
      <c r="C21" s="140">
        <v>1250</v>
      </c>
      <c r="D21" s="54" t="s">
        <v>64</v>
      </c>
      <c r="E21" s="54" t="s">
        <v>54</v>
      </c>
      <c r="F21" s="141" t="s">
        <v>313</v>
      </c>
    </row>
    <row r="22" spans="1:6" x14ac:dyDescent="0.2">
      <c r="A22" s="139" t="s">
        <v>216</v>
      </c>
      <c r="B22" s="54" t="s">
        <v>189</v>
      </c>
      <c r="C22" s="140">
        <v>1500</v>
      </c>
      <c r="D22" s="54" t="s">
        <v>16</v>
      </c>
      <c r="E22" s="54" t="s">
        <v>292</v>
      </c>
      <c r="F22" s="141" t="s">
        <v>286</v>
      </c>
    </row>
    <row r="23" spans="1:6" ht="15" x14ac:dyDescent="0.25">
      <c r="A23" s="69" t="s">
        <v>190</v>
      </c>
      <c r="B23" s="80"/>
      <c r="C23" s="84"/>
      <c r="D23" s="80"/>
      <c r="E23" s="80"/>
      <c r="F23" s="82"/>
    </row>
    <row r="24" spans="1:6" x14ac:dyDescent="0.2">
      <c r="A24" s="73" t="s">
        <v>217</v>
      </c>
      <c r="B24" s="53" t="s">
        <v>191</v>
      </c>
      <c r="C24" s="74">
        <v>17000</v>
      </c>
      <c r="D24" s="53" t="s">
        <v>77</v>
      </c>
      <c r="E24" s="53" t="s">
        <v>54</v>
      </c>
      <c r="F24" s="75" t="s">
        <v>192</v>
      </c>
    </row>
    <row r="25" spans="1:6" x14ac:dyDescent="0.2">
      <c r="A25" s="73" t="s">
        <v>193</v>
      </c>
      <c r="B25" s="53" t="s">
        <v>191</v>
      </c>
      <c r="C25" s="74">
        <v>1800</v>
      </c>
      <c r="D25" s="53" t="s">
        <v>16</v>
      </c>
      <c r="E25" s="53" t="s">
        <v>54</v>
      </c>
      <c r="F25" s="75" t="s">
        <v>194</v>
      </c>
    </row>
    <row r="26" spans="1:6" x14ac:dyDescent="0.2">
      <c r="A26" s="73" t="s">
        <v>195</v>
      </c>
      <c r="B26" s="53" t="s">
        <v>191</v>
      </c>
      <c r="C26" s="74">
        <v>800</v>
      </c>
      <c r="D26" s="53" t="s">
        <v>64</v>
      </c>
      <c r="E26" s="53" t="s">
        <v>54</v>
      </c>
      <c r="F26" s="75" t="s">
        <v>303</v>
      </c>
    </row>
    <row r="27" spans="1:6" ht="15" x14ac:dyDescent="0.25">
      <c r="A27" s="69" t="s">
        <v>196</v>
      </c>
      <c r="B27" s="80"/>
      <c r="C27" s="84"/>
      <c r="D27" s="80"/>
      <c r="E27" s="80"/>
      <c r="F27" s="82"/>
    </row>
    <row r="28" spans="1:6" x14ac:dyDescent="0.2">
      <c r="A28" s="73" t="s">
        <v>197</v>
      </c>
      <c r="B28" s="53" t="s">
        <v>240</v>
      </c>
      <c r="C28" s="74">
        <v>2932</v>
      </c>
      <c r="D28" s="53" t="s">
        <v>14</v>
      </c>
      <c r="E28" s="53" t="s">
        <v>54</v>
      </c>
      <c r="F28" s="75" t="s">
        <v>198</v>
      </c>
    </row>
    <row r="29" spans="1:6" s="128" customFormat="1" ht="25.5" x14ac:dyDescent="0.2">
      <c r="A29" s="129" t="s">
        <v>238</v>
      </c>
      <c r="B29" s="130" t="s">
        <v>239</v>
      </c>
      <c r="C29" s="131">
        <v>8000</v>
      </c>
      <c r="D29" s="128" t="s">
        <v>67</v>
      </c>
      <c r="E29" s="128" t="s">
        <v>54</v>
      </c>
      <c r="F29" s="127" t="s">
        <v>304</v>
      </c>
    </row>
    <row r="30" spans="1:6" s="128" customFormat="1" x14ac:dyDescent="0.2">
      <c r="A30" s="129" t="s">
        <v>300</v>
      </c>
      <c r="B30" s="130" t="s">
        <v>301</v>
      </c>
      <c r="C30" s="131">
        <v>2500</v>
      </c>
      <c r="D30" s="128" t="s">
        <v>16</v>
      </c>
      <c r="E30" s="128" t="s">
        <v>54</v>
      </c>
      <c r="F30" s="127" t="s">
        <v>302</v>
      </c>
    </row>
    <row r="31" spans="1:6" x14ac:dyDescent="0.2">
      <c r="A31" s="73" t="s">
        <v>199</v>
      </c>
      <c r="B31" s="53" t="s">
        <v>200</v>
      </c>
      <c r="C31" s="74">
        <v>2400</v>
      </c>
      <c r="D31" s="53" t="s">
        <v>77</v>
      </c>
      <c r="E31" s="53" t="s">
        <v>54</v>
      </c>
      <c r="F31" s="75" t="s">
        <v>194</v>
      </c>
    </row>
    <row r="32" spans="1:6" x14ac:dyDescent="0.2">
      <c r="A32" s="73" t="s">
        <v>201</v>
      </c>
      <c r="B32" s="53" t="s">
        <v>200</v>
      </c>
      <c r="C32" s="74">
        <v>1270</v>
      </c>
      <c r="D32" s="53" t="s">
        <v>53</v>
      </c>
      <c r="E32" s="53" t="s">
        <v>54</v>
      </c>
      <c r="F32" s="75"/>
    </row>
    <row r="33" spans="1:6" ht="28.15" customHeight="1" x14ac:dyDescent="0.2">
      <c r="A33" s="76" t="s">
        <v>218</v>
      </c>
      <c r="B33" s="77" t="s">
        <v>202</v>
      </c>
      <c r="C33" s="78">
        <v>41256</v>
      </c>
      <c r="D33" s="77" t="s">
        <v>77</v>
      </c>
      <c r="E33" s="77" t="s">
        <v>54</v>
      </c>
      <c r="F33" s="85"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94C3-584A-41F5-B8AF-EE7D72ADAE9F}">
  <dimension ref="A1:F18"/>
  <sheetViews>
    <sheetView workbookViewId="0">
      <selection activeCell="D22" sqref="D22"/>
    </sheetView>
  </sheetViews>
  <sheetFormatPr defaultRowHeight="12.75" x14ac:dyDescent="0.2"/>
  <cols>
    <col min="1" max="1" width="22" customWidth="1"/>
    <col min="2" max="2" width="17.42578125" customWidth="1"/>
    <col min="3" max="4" width="21.85546875" customWidth="1"/>
    <col min="5" max="5" width="47.28515625" customWidth="1"/>
  </cols>
  <sheetData>
    <row r="1" spans="1:6" x14ac:dyDescent="0.2">
      <c r="A1" s="265" t="s">
        <v>314</v>
      </c>
      <c r="B1" s="265"/>
      <c r="C1" s="265"/>
      <c r="D1" s="265"/>
      <c r="E1" s="265"/>
    </row>
    <row r="2" spans="1:6" x14ac:dyDescent="0.2">
      <c r="A2" s="266" t="s">
        <v>333</v>
      </c>
      <c r="B2" s="266"/>
      <c r="C2" s="266"/>
      <c r="D2" s="266"/>
      <c r="E2" s="266"/>
    </row>
    <row r="3" spans="1:6" x14ac:dyDescent="0.2">
      <c r="A3" s="64" t="s">
        <v>315</v>
      </c>
      <c r="B3" s="64" t="s">
        <v>316</v>
      </c>
      <c r="C3" s="64" t="s">
        <v>323</v>
      </c>
      <c r="D3" s="64" t="s">
        <v>162</v>
      </c>
      <c r="E3" s="64" t="s">
        <v>317</v>
      </c>
    </row>
    <row r="4" spans="1:6" x14ac:dyDescent="0.2">
      <c r="A4" s="65" t="s">
        <v>243</v>
      </c>
      <c r="B4" s="65" t="s">
        <v>324</v>
      </c>
      <c r="C4" s="9" t="s">
        <v>54</v>
      </c>
      <c r="D4" s="9" t="s">
        <v>325</v>
      </c>
    </row>
    <row r="5" spans="1:6" x14ac:dyDescent="0.2">
      <c r="A5" s="65" t="s">
        <v>244</v>
      </c>
      <c r="B5" s="65" t="s">
        <v>324</v>
      </c>
      <c r="C5" s="9" t="s">
        <v>54</v>
      </c>
      <c r="D5" s="9" t="s">
        <v>325</v>
      </c>
    </row>
    <row r="6" spans="1:6" x14ac:dyDescent="0.2">
      <c r="A6" s="65" t="s">
        <v>245</v>
      </c>
      <c r="B6" s="65" t="s">
        <v>324</v>
      </c>
      <c r="C6" s="9" t="s">
        <v>54</v>
      </c>
      <c r="D6" s="9" t="s">
        <v>325</v>
      </c>
    </row>
    <row r="7" spans="1:6" ht="38.25" x14ac:dyDescent="0.2">
      <c r="A7" s="44" t="s">
        <v>159</v>
      </c>
      <c r="B7" s="65" t="s">
        <v>322</v>
      </c>
      <c r="C7" s="9" t="s">
        <v>54</v>
      </c>
      <c r="D7" s="9" t="s">
        <v>326</v>
      </c>
      <c r="E7" s="33" t="s">
        <v>327</v>
      </c>
    </row>
    <row r="8" spans="1:6" x14ac:dyDescent="0.2">
      <c r="A8" s="44" t="s">
        <v>160</v>
      </c>
      <c r="B8" s="65" t="s">
        <v>322</v>
      </c>
      <c r="C8" s="9" t="s">
        <v>54</v>
      </c>
      <c r="D8" s="9" t="s">
        <v>325</v>
      </c>
      <c r="E8" s="9" t="s">
        <v>331</v>
      </c>
      <c r="F8" s="9" t="s">
        <v>332</v>
      </c>
    </row>
    <row r="9" spans="1:6" x14ac:dyDescent="0.2">
      <c r="A9" s="44" t="s">
        <v>246</v>
      </c>
      <c r="B9" s="65" t="s">
        <v>322</v>
      </c>
      <c r="C9" s="9" t="s">
        <v>54</v>
      </c>
      <c r="D9" s="9" t="s">
        <v>325</v>
      </c>
      <c r="E9" s="9" t="s">
        <v>331</v>
      </c>
      <c r="F9" s="9" t="s">
        <v>332</v>
      </c>
    </row>
    <row r="12" spans="1:6" x14ac:dyDescent="0.2">
      <c r="A12" s="264" t="s">
        <v>320</v>
      </c>
      <c r="B12" s="264"/>
      <c r="C12" s="264"/>
      <c r="D12" s="264"/>
      <c r="E12" s="264"/>
    </row>
    <row r="13" spans="1:6" ht="25.5" x14ac:dyDescent="0.2">
      <c r="A13" s="51" t="s">
        <v>241</v>
      </c>
      <c r="B13" s="142" t="s">
        <v>322</v>
      </c>
      <c r="C13" s="142" t="s">
        <v>330</v>
      </c>
      <c r="D13" s="143" t="s">
        <v>318</v>
      </c>
      <c r="E13" s="142" t="s">
        <v>319</v>
      </c>
    </row>
    <row r="14" spans="1:6" x14ac:dyDescent="0.2">
      <c r="A14" s="9" t="s">
        <v>293</v>
      </c>
      <c r="B14" s="9" t="s">
        <v>322</v>
      </c>
      <c r="C14" s="9" t="s">
        <v>242</v>
      </c>
      <c r="D14" s="9" t="s">
        <v>294</v>
      </c>
    </row>
    <row r="15" spans="1:6" x14ac:dyDescent="0.2">
      <c r="A15" s="65" t="s">
        <v>295</v>
      </c>
      <c r="B15" s="9" t="s">
        <v>321</v>
      </c>
      <c r="C15" s="9" t="s">
        <v>242</v>
      </c>
      <c r="D15" s="9" t="s">
        <v>294</v>
      </c>
    </row>
    <row r="16" spans="1:6" ht="25.5" x14ac:dyDescent="0.2">
      <c r="A16" s="65" t="s">
        <v>328</v>
      </c>
      <c r="B16" s="33" t="s">
        <v>329</v>
      </c>
      <c r="C16" s="9" t="s">
        <v>242</v>
      </c>
      <c r="D16" s="9" t="s">
        <v>294</v>
      </c>
    </row>
    <row r="17" spans="1:5" x14ac:dyDescent="0.2">
      <c r="A17" s="65" t="s">
        <v>358</v>
      </c>
      <c r="B17" s="9" t="s">
        <v>359</v>
      </c>
      <c r="C17" s="9" t="s">
        <v>360</v>
      </c>
      <c r="D17" s="9" t="s">
        <v>294</v>
      </c>
    </row>
    <row r="18" spans="1:5" x14ac:dyDescent="0.2">
      <c r="A18" s="96"/>
      <c r="B18" s="9"/>
      <c r="C18" s="9"/>
      <c r="D18" s="9"/>
      <c r="E18" s="9"/>
    </row>
  </sheetData>
  <mergeCells count="3">
    <mergeCell ref="A12:E12"/>
    <mergeCell ref="A1:E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School Profile</vt:lpstr>
      <vt:lpstr>Sources</vt:lpstr>
      <vt:lpstr>23-24 Enrol Targets</vt:lpstr>
      <vt:lpstr>23-24 Enrol</vt:lpstr>
      <vt:lpstr>Exited Student Summary</vt:lpstr>
      <vt:lpstr>Compliance</vt:lpstr>
      <vt:lpstr>Financial</vt:lpstr>
      <vt:lpstr>Contracts</vt:lpstr>
      <vt:lpstr>Conditional-Emerg Cert</vt:lpstr>
      <vt:lpstr>Staff Hirng</vt:lpstr>
      <vt:lpstr>Academic</vt:lpstr>
      <vt:lpstr>SEL</vt:lpstr>
      <vt:lpstr>School Specific Goals</vt:lpstr>
      <vt:lpstr>Logic Model</vt:lpstr>
      <vt:lpstr>Academic!Print_Area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Laylah Sullivan</cp:lastModifiedBy>
  <cp:lastPrinted>2023-03-13T22:12:03Z</cp:lastPrinted>
  <dcterms:created xsi:type="dcterms:W3CDTF">2021-12-29T00:14:30Z</dcterms:created>
  <dcterms:modified xsi:type="dcterms:W3CDTF">2023-08-22T07:44:27Z</dcterms:modified>
</cp:coreProperties>
</file>