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120" yWindow="1040" windowWidth="24480" windowHeight="15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12" i="1"/>
  <c r="H12" i="1"/>
  <c r="I11" i="1"/>
  <c r="I10" i="1"/>
  <c r="I9" i="1"/>
  <c r="I8" i="1"/>
  <c r="I7" i="1"/>
  <c r="D21" i="1"/>
  <c r="D13" i="1"/>
  <c r="D20" i="1"/>
  <c r="D19" i="1"/>
  <c r="D12" i="1"/>
  <c r="C19" i="1"/>
  <c r="D17" i="1"/>
  <c r="D16" i="1"/>
  <c r="D11" i="1"/>
  <c r="D8" i="1"/>
  <c r="D9" i="1"/>
</calcChain>
</file>

<file path=xl/sharedStrings.xml><?xml version="1.0" encoding="utf-8"?>
<sst xmlns="http://schemas.openxmlformats.org/spreadsheetml/2006/main" count="36" uniqueCount="29">
  <si>
    <t>US Capital Bank</t>
  </si>
  <si>
    <t xml:space="preserve">Bridge Loan </t>
  </si>
  <si>
    <t>Term Loan</t>
  </si>
  <si>
    <t>Credit Fee</t>
  </si>
  <si>
    <t>Banking Fee</t>
  </si>
  <si>
    <t>Underwriting Fee</t>
  </si>
  <si>
    <t xml:space="preserve"> total cost excluding interest</t>
  </si>
  <si>
    <t>Interest is LIBOR + 5% (360 days basis)</t>
  </si>
  <si>
    <t>per day</t>
  </si>
  <si>
    <t>Underwriting fee above</t>
  </si>
  <si>
    <t>Interest is up to 8% (360 days basis)</t>
  </si>
  <si>
    <t>Minimum Interest Payment = 180 days</t>
  </si>
  <si>
    <t>Payments are interest only for up to 12 months with baloon payment at the end.</t>
  </si>
  <si>
    <t>90 Day Cost of Capital</t>
  </si>
  <si>
    <t>CSC</t>
  </si>
  <si>
    <t>MSA 2</t>
  </si>
  <si>
    <t>Date of Purchase</t>
  </si>
  <si>
    <t>Cost of Capital</t>
  </si>
  <si>
    <t>90-120 days</t>
  </si>
  <si>
    <t>MSA 3</t>
  </si>
  <si>
    <t>60-90 days</t>
  </si>
  <si>
    <t>MSA 4</t>
  </si>
  <si>
    <t>MSA 7</t>
  </si>
  <si>
    <t>MSA 8</t>
  </si>
  <si>
    <t>Total Progam Available</t>
  </si>
  <si>
    <t>Net Funds Provided</t>
  </si>
  <si>
    <t>Various</t>
  </si>
  <si>
    <t>90-120</t>
  </si>
  <si>
    <t>Term loans not equivalent due to US Capital minimum yield guarantee.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</si>
</sst>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  <xf numFmtId="14" fontId="0" fillId="0" borderId="0" xfId="0" applyNumberFormat="1"/>
    <xf numFmtId="44" fontId="0" fillId="0" borderId="1" xfId="1" applyFont="1" applyBorder="1"/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3"/>
  <sheetViews>
    <sheetView tabSelected="1" workbookViewId="0">
      <selection activeCell="G21" sqref="G21"/>
    </sheetView>
  </sheetViews>
  <sheetFormatPr baseColWidth="10" defaultRowHeight="15" x14ac:dyDescent="0"/>
  <cols>
    <col min="2" max="2" width="24.6640625" customWidth="1"/>
    <col min="3" max="3" width="14.1640625" bestFit="1" customWidth="1"/>
    <col min="4" max="4" width="12.5" bestFit="1" customWidth="1"/>
    <col min="7" max="7" width="16.1640625" customWidth="1"/>
    <col min="8" max="8" width="15.33203125" customWidth="1"/>
    <col min="9" max="9" width="14.1640625" customWidth="1"/>
  </cols>
  <sheetData>
    <row r="5" spans="2:10">
      <c r="B5" t="s">
        <v>0</v>
      </c>
      <c r="F5" t="s">
        <v>14</v>
      </c>
    </row>
    <row r="6" spans="2:10">
      <c r="G6" t="s">
        <v>16</v>
      </c>
      <c r="H6" t="s">
        <v>25</v>
      </c>
      <c r="I6" t="s">
        <v>17</v>
      </c>
    </row>
    <row r="7" spans="2:10">
      <c r="B7" t="s">
        <v>1</v>
      </c>
      <c r="C7" s="2">
        <v>2000000</v>
      </c>
      <c r="F7" t="s">
        <v>15</v>
      </c>
      <c r="G7" s="4">
        <v>42809</v>
      </c>
      <c r="H7" s="2">
        <v>506511</v>
      </c>
      <c r="I7" s="2">
        <f>22248+5341</f>
        <v>27589</v>
      </c>
      <c r="J7" t="s">
        <v>18</v>
      </c>
    </row>
    <row r="8" spans="2:10">
      <c r="B8" t="s">
        <v>3</v>
      </c>
      <c r="C8">
        <v>1.4999999999999999E-2</v>
      </c>
      <c r="D8" s="2">
        <f>C8*C7</f>
        <v>30000</v>
      </c>
      <c r="F8" t="s">
        <v>19</v>
      </c>
      <c r="G8" s="4">
        <v>42840</v>
      </c>
      <c r="H8" s="2">
        <v>556492</v>
      </c>
      <c r="I8" s="2">
        <f>20381+5827</f>
        <v>26208</v>
      </c>
      <c r="J8" t="s">
        <v>20</v>
      </c>
    </row>
    <row r="9" spans="2:10">
      <c r="B9" t="s">
        <v>4</v>
      </c>
      <c r="C9">
        <v>2.5000000000000001E-2</v>
      </c>
      <c r="D9" s="2">
        <f>C9*C7</f>
        <v>50000</v>
      </c>
      <c r="F9" t="s">
        <v>21</v>
      </c>
      <c r="G9" s="4">
        <v>42840</v>
      </c>
      <c r="H9" s="2">
        <v>239514</v>
      </c>
      <c r="I9" s="2">
        <f>8778+2508</f>
        <v>11286</v>
      </c>
      <c r="J9" t="s">
        <v>20</v>
      </c>
    </row>
    <row r="10" spans="2:10">
      <c r="B10" t="s">
        <v>5</v>
      </c>
      <c r="D10" s="2">
        <v>30000</v>
      </c>
      <c r="F10" t="s">
        <v>22</v>
      </c>
      <c r="G10" s="4">
        <v>42809</v>
      </c>
      <c r="H10" s="2">
        <v>351720</v>
      </c>
      <c r="I10" s="2">
        <f>15372+3708</f>
        <v>19080</v>
      </c>
      <c r="J10" t="s">
        <v>18</v>
      </c>
    </row>
    <row r="11" spans="2:10" ht="16" thickBot="1">
      <c r="B11" t="s">
        <v>6</v>
      </c>
      <c r="D11" s="2">
        <f>SUM(D8:D10)</f>
        <v>110000</v>
      </c>
      <c r="F11" t="s">
        <v>23</v>
      </c>
      <c r="G11" s="4">
        <v>42840</v>
      </c>
      <c r="H11" s="2">
        <v>568220</v>
      </c>
      <c r="I11" s="2">
        <f>20830+5950</f>
        <v>26780</v>
      </c>
      <c r="J11" t="s">
        <v>20</v>
      </c>
    </row>
    <row r="12" spans="2:10" ht="31" thickBot="1">
      <c r="B12" s="1" t="s">
        <v>10</v>
      </c>
      <c r="C12">
        <v>0.08</v>
      </c>
      <c r="D12" s="2">
        <f>(C12/360)*C7</f>
        <v>444.44444444444446</v>
      </c>
      <c r="E12" t="s">
        <v>8</v>
      </c>
      <c r="F12" t="s">
        <v>24</v>
      </c>
      <c r="H12" s="2">
        <f>SUM(H7:H11)</f>
        <v>2222457</v>
      </c>
      <c r="I12" s="5">
        <f>SUM(I7:I11)</f>
        <v>110943</v>
      </c>
    </row>
    <row r="13" spans="2:10" ht="16" thickBot="1">
      <c r="B13" s="1" t="s">
        <v>13</v>
      </c>
      <c r="D13" s="5">
        <f>(D12*90)+D11</f>
        <v>150000</v>
      </c>
    </row>
    <row r="15" spans="2:10">
      <c r="B15" t="s">
        <v>2</v>
      </c>
      <c r="C15" s="2">
        <v>7000000</v>
      </c>
      <c r="F15" t="s">
        <v>26</v>
      </c>
      <c r="G15" s="4">
        <v>42809</v>
      </c>
      <c r="H15" s="2">
        <v>7838480</v>
      </c>
      <c r="I15" s="2">
        <f>258631+81789</f>
        <v>340420</v>
      </c>
      <c r="J15" t="s">
        <v>27</v>
      </c>
    </row>
    <row r="16" spans="2:10">
      <c r="B16" t="s">
        <v>3</v>
      </c>
      <c r="C16">
        <v>1.4999999999999999E-2</v>
      </c>
      <c r="D16" s="2">
        <f>C16*C15</f>
        <v>105000</v>
      </c>
    </row>
    <row r="17" spans="1:7">
      <c r="B17" t="s">
        <v>4</v>
      </c>
      <c r="C17">
        <v>0.02</v>
      </c>
      <c r="D17" s="2">
        <f>C17*C15</f>
        <v>140000</v>
      </c>
    </row>
    <row r="18" spans="1:7">
      <c r="B18" t="s">
        <v>9</v>
      </c>
      <c r="C18">
        <v>0</v>
      </c>
    </row>
    <row r="19" spans="1:7" ht="30">
      <c r="B19" s="1" t="s">
        <v>7</v>
      </c>
      <c r="C19">
        <f>0.018+0.05</f>
        <v>6.8000000000000005E-2</v>
      </c>
      <c r="D19" s="2">
        <f>(C19/360)*C15</f>
        <v>1322.2222222222224</v>
      </c>
      <c r="E19" t="s">
        <v>8</v>
      </c>
    </row>
    <row r="20" spans="1:7" ht="30">
      <c r="B20" s="1" t="s">
        <v>11</v>
      </c>
      <c r="D20" s="3">
        <f>D19*180</f>
        <v>238000.00000000003</v>
      </c>
      <c r="G20" t="s">
        <v>28</v>
      </c>
    </row>
    <row r="21" spans="1:7">
      <c r="B21" t="s">
        <v>13</v>
      </c>
      <c r="D21" s="3">
        <f>D20+D17+D16</f>
        <v>483000</v>
      </c>
    </row>
    <row r="23" spans="1:7">
      <c r="A23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 Young</dc:creator>
  <cp:lastModifiedBy>Caprice Young</cp:lastModifiedBy>
  <dcterms:created xsi:type="dcterms:W3CDTF">2017-03-07T05:34:17Z</dcterms:created>
  <dcterms:modified xsi:type="dcterms:W3CDTF">2017-03-07T07:18:09Z</dcterms:modified>
</cp:coreProperties>
</file>