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1040" yWindow="1020" windowWidth="24560" windowHeight="15020" tabRatio="500" activeTab="1"/>
  </bookViews>
  <sheets>
    <sheet name="DevBudget" sheetId="1" r:id="rId1"/>
    <sheet name="Monthly Projections" sheetId="2" r:id="rId2"/>
  </sheets>
  <definedNames>
    <definedName name="_xlnm.Print_Area" localSheetId="0">DevBudget!$A$1:$F$59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3" i="2" l="1"/>
  <c r="O4" i="2"/>
  <c r="B29" i="1"/>
  <c r="O2" i="2"/>
  <c r="F9" i="1"/>
  <c r="C6" i="1"/>
  <c r="B45" i="1"/>
  <c r="C7" i="1"/>
  <c r="B30" i="1"/>
  <c r="B46" i="1"/>
  <c r="C8" i="1"/>
  <c r="C9" i="1"/>
  <c r="B52" i="1"/>
  <c r="B54" i="1"/>
  <c r="B57" i="1"/>
  <c r="B31" i="1"/>
  <c r="B47" i="1"/>
  <c r="B56" i="1"/>
  <c r="B58" i="1"/>
</calcChain>
</file>

<file path=xl/sharedStrings.xml><?xml version="1.0" encoding="utf-8"?>
<sst xmlns="http://schemas.openxmlformats.org/spreadsheetml/2006/main" count="106" uniqueCount="86">
  <si>
    <t>Soft Costs</t>
  </si>
  <si>
    <t>Initial Study</t>
  </si>
  <si>
    <t>Public Notice</t>
  </si>
  <si>
    <t xml:space="preserve">Geotechnical </t>
  </si>
  <si>
    <t>Architecture and Engineering</t>
  </si>
  <si>
    <t>Utility Coordination</t>
  </si>
  <si>
    <t>ADA Accessibility</t>
  </si>
  <si>
    <t>Fire Life Safety</t>
  </si>
  <si>
    <t>Civil Engineering</t>
  </si>
  <si>
    <t>Structural Engineering</t>
  </si>
  <si>
    <t>included</t>
  </si>
  <si>
    <t>DSA Modulars</t>
  </si>
  <si>
    <t>Grading &amp; Paving Repair</t>
  </si>
  <si>
    <t>Delivery</t>
  </si>
  <si>
    <t>Hard Costs</t>
  </si>
  <si>
    <t>Environmental Assessment:</t>
  </si>
  <si>
    <t>Site Planning:</t>
  </si>
  <si>
    <t>Agency Fees</t>
  </si>
  <si>
    <t>Local Utility Hookup</t>
  </si>
  <si>
    <t>Testing</t>
  </si>
  <si>
    <t>Ground Lease</t>
  </si>
  <si>
    <t>Annual Lease Costs:</t>
  </si>
  <si>
    <t>Subtotal Annual Lease Cost</t>
  </si>
  <si>
    <t>Total Annual Lease Cost</t>
  </si>
  <si>
    <t>Total Hard Cost</t>
  </si>
  <si>
    <t>Subtotal Hard Cost</t>
  </si>
  <si>
    <t>Hard Cost Contingency</t>
  </si>
  <si>
    <t>Total Soft Cost</t>
  </si>
  <si>
    <t>Subtotal Soft Cost</t>
  </si>
  <si>
    <t>Soft Cost Contingency @ 10%</t>
  </si>
  <si>
    <t>Site Improvement:</t>
  </si>
  <si>
    <t>Annual Lease Cost Contingency @10%</t>
  </si>
  <si>
    <t xml:space="preserve">Total Cost to Improve the Site </t>
  </si>
  <si>
    <t>Use</t>
  </si>
  <si>
    <t>Amount</t>
  </si>
  <si>
    <t>Sources</t>
  </si>
  <si>
    <t>Uses</t>
  </si>
  <si>
    <t>Total Sources</t>
  </si>
  <si>
    <t>$</t>
  </si>
  <si>
    <t>Site Development Budget</t>
  </si>
  <si>
    <t>Magnolia Science Academy, San Diego</t>
  </si>
  <si>
    <t xml:space="preserve">SDUSD DeAnza Elementary School Site, 6525 Estrella Ave., San Diego, CA 92120    </t>
  </si>
  <si>
    <t>Ground Lease; Site Improvement</t>
  </si>
  <si>
    <t>Initial Site Improvement Cost (Hard and Soft)</t>
  </si>
  <si>
    <t>Expense Summary</t>
  </si>
  <si>
    <t>MSA SD, School Reserve</t>
  </si>
  <si>
    <t>Total Project Costs</t>
  </si>
  <si>
    <t>Contingency @ 10%</t>
  </si>
  <si>
    <t>Notes</t>
  </si>
  <si>
    <t>Development will utilize DSA preapproved modular buildings.</t>
  </si>
  <si>
    <t>Demolition</t>
  </si>
  <si>
    <t>Included</t>
  </si>
  <si>
    <t>Traffic &amp; Circulation Anaysis</t>
  </si>
  <si>
    <t>Scope to include all areas as required by law</t>
  </si>
  <si>
    <t>Assumes SDUSD as lead agency</t>
  </si>
  <si>
    <t>Utilize firm familiar with SDUSD</t>
  </si>
  <si>
    <t>DSA, District, City Fees (if applicable)</t>
  </si>
  <si>
    <t xml:space="preserve">Utilities Rough </t>
  </si>
  <si>
    <t>Exact scope of work to be defined</t>
  </si>
  <si>
    <t>Existing portables to be removed</t>
  </si>
  <si>
    <t>Actual</t>
  </si>
  <si>
    <t>18 DSA Modular Classrooms; 1 Office; 2 Bathrooms; ADA ramps</t>
  </si>
  <si>
    <t xml:space="preserve">Silver Creek </t>
  </si>
  <si>
    <t>Annual Lease Cost (Ground SDUSD)</t>
  </si>
  <si>
    <t>CEQA IS</t>
  </si>
  <si>
    <t>Abatement</t>
  </si>
  <si>
    <t>MSA SD, Long Term Financing</t>
  </si>
  <si>
    <t>Magnolia Education &amp; Research Foundation Facilities Bridge Loan</t>
  </si>
  <si>
    <t>Assumptions</t>
  </si>
  <si>
    <t>2 Full 18 CR, Office, MPR, Site Improvements</t>
  </si>
  <si>
    <t>3. Bifurcate construction;  phase I: demo, abatement and site prep; phase 2: DSA approved work</t>
  </si>
  <si>
    <t>4. Occupancy August 2017</t>
  </si>
  <si>
    <t>1. SilverCreek Modulars PC DSA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</si>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</sst>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</font>
    <font>
      <b/>
      <sz val="12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Times New Roman"/>
    </font>
    <font>
      <sz val="8"/>
      <name val="Calibri"/>
      <family val="2"/>
      <scheme val="minor"/>
    </font>
    <font>
      <sz val="12"/>
      <color theme="0"/>
      <name val="Times New Roman"/>
    </font>
    <font>
      <b/>
      <sz val="12"/>
      <color theme="1"/>
      <name val="Calibri"/>
      <family val="2"/>
      <scheme val="minor"/>
    </font>
    <font>
      <sz val="14"/>
      <color rgb="FFFFFFFF"/>
      <name val="Calibri"/>
      <scheme val="minor"/>
    </font>
    <font>
      <sz val="14"/>
      <color rgb="FF000000"/>
      <name val="Calibri"/>
      <scheme val="minor"/>
    </font>
    <font>
      <sz val="1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000"/>
        <bgColor rgb="FF000000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86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44" fontId="2" fillId="0" borderId="1" xfId="1" applyFont="1" applyBorder="1" applyAlignment="1">
      <alignment horizontal="right" wrapText="1"/>
    </xf>
    <xf numFmtId="44" fontId="2" fillId="0" borderId="1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44" fontId="2" fillId="0" borderId="0" xfId="1" applyFont="1" applyBorder="1" applyAlignment="1">
      <alignment horizontal="right" wrapText="1"/>
    </xf>
    <xf numFmtId="44" fontId="2" fillId="0" borderId="0" xfId="1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4" fontId="3" fillId="0" borderId="0" xfId="1" applyFont="1" applyBorder="1" applyAlignment="1">
      <alignment horizontal="right" wrapText="1"/>
    </xf>
    <xf numFmtId="44" fontId="3" fillId="0" borderId="0" xfId="0" applyNumberFormat="1" applyFont="1" applyBorder="1" applyAlignment="1">
      <alignment horizontal="right" wrapText="1"/>
    </xf>
    <xf numFmtId="0" fontId="2" fillId="2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44" fontId="2" fillId="2" borderId="0" xfId="0" applyNumberFormat="1" applyFont="1" applyFill="1" applyBorder="1" applyAlignment="1">
      <alignment wrapText="1"/>
    </xf>
    <xf numFmtId="0" fontId="2" fillId="0" borderId="0" xfId="0" applyFont="1" applyBorder="1"/>
    <xf numFmtId="0" fontId="2" fillId="0" borderId="14" xfId="0" applyFont="1" applyBorder="1" applyAlignment="1">
      <alignment wrapText="1"/>
    </xf>
    <xf numFmtId="44" fontId="2" fillId="0" borderId="9" xfId="1" applyFont="1" applyBorder="1" applyAlignment="1">
      <alignment horizontal="right" wrapText="1"/>
    </xf>
    <xf numFmtId="44" fontId="2" fillId="0" borderId="9" xfId="0" applyNumberFormat="1" applyFont="1" applyBorder="1" applyAlignment="1">
      <alignment horizontal="right" wrapText="1"/>
    </xf>
    <xf numFmtId="0" fontId="3" fillId="2" borderId="15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5" xfId="0" applyFont="1" applyFill="1" applyBorder="1" applyAlignment="1">
      <alignment wrapText="1"/>
    </xf>
    <xf numFmtId="0" fontId="2" fillId="0" borderId="12" xfId="0" applyFont="1" applyBorder="1" applyAlignment="1">
      <alignment wrapText="1"/>
    </xf>
    <xf numFmtId="0" fontId="3" fillId="2" borderId="20" xfId="0" applyFont="1" applyFill="1" applyBorder="1" applyAlignment="1">
      <alignment wrapText="1"/>
    </xf>
    <xf numFmtId="44" fontId="3" fillId="2" borderId="21" xfId="0" applyNumberFormat="1" applyFont="1" applyFill="1" applyBorder="1" applyAlignment="1">
      <alignment wrapText="1"/>
    </xf>
    <xf numFmtId="44" fontId="2" fillId="0" borderId="0" xfId="0" applyNumberFormat="1" applyFont="1"/>
    <xf numFmtId="0" fontId="6" fillId="2" borderId="14" xfId="0" applyFont="1" applyFill="1" applyBorder="1" applyAlignment="1">
      <alignment horizontal="center" wrapText="1"/>
    </xf>
    <xf numFmtId="44" fontId="2" fillId="0" borderId="0" xfId="0" applyNumberFormat="1" applyFont="1" applyBorder="1" applyAlignment="1">
      <alignment wrapText="1"/>
    </xf>
    <xf numFmtId="44" fontId="2" fillId="0" borderId="0" xfId="0" applyNumberFormat="1" applyFont="1" applyBorder="1" applyAlignment="1">
      <alignment horizontal="right" wrapText="1"/>
    </xf>
    <xf numFmtId="44" fontId="2" fillId="2" borderId="1" xfId="1" applyFont="1" applyFill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7" xfId="0" applyFont="1" applyFill="1" applyBorder="1" applyAlignment="1">
      <alignment wrapText="1"/>
    </xf>
    <xf numFmtId="44" fontId="2" fillId="0" borderId="0" xfId="0" applyNumberFormat="1" applyFont="1" applyBorder="1"/>
    <xf numFmtId="0" fontId="2" fillId="0" borderId="4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4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3" borderId="19" xfId="0" applyFont="1" applyFill="1" applyBorder="1" applyAlignment="1">
      <alignment horizontal="left" wrapText="1"/>
    </xf>
    <xf numFmtId="0" fontId="8" fillId="3" borderId="22" xfId="0" applyFont="1" applyFill="1" applyBorder="1" applyAlignment="1">
      <alignment horizontal="left" wrapText="1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3" borderId="22" xfId="0" applyFont="1" applyFill="1" applyBorder="1" applyAlignment="1">
      <alignment horizontal="right" wrapText="1"/>
    </xf>
    <xf numFmtId="0" fontId="8" fillId="3" borderId="23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4" fontId="2" fillId="0" borderId="1" xfId="1" applyFont="1" applyFill="1" applyBorder="1" applyAlignment="1">
      <alignment horizontal="right" wrapText="1"/>
    </xf>
    <xf numFmtId="17" fontId="2" fillId="0" borderId="12" xfId="0" applyNumberFormat="1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right" wrapText="1"/>
    </xf>
    <xf numFmtId="44" fontId="2" fillId="2" borderId="5" xfId="0" applyNumberFormat="1" applyFont="1" applyFill="1" applyBorder="1" applyAlignment="1">
      <alignment wrapText="1"/>
    </xf>
    <xf numFmtId="44" fontId="3" fillId="2" borderId="24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0" fillId="0" borderId="0" xfId="0" applyAlignment="1">
      <alignment wrapText="1"/>
    </xf>
    <xf numFmtId="164" fontId="3" fillId="2" borderId="16" xfId="0" applyNumberFormat="1" applyFont="1" applyFill="1" applyBorder="1" applyAlignment="1">
      <alignment horizontal="center" wrapText="1"/>
    </xf>
    <xf numFmtId="164" fontId="2" fillId="2" borderId="11" xfId="1" applyNumberFormat="1" applyFont="1" applyFill="1" applyBorder="1" applyAlignment="1">
      <alignment vertical="center" wrapText="1"/>
    </xf>
    <xf numFmtId="164" fontId="2" fillId="2" borderId="16" xfId="0" applyNumberFormat="1" applyFont="1" applyFill="1" applyBorder="1" applyAlignment="1">
      <alignment wrapText="1"/>
    </xf>
    <xf numFmtId="164" fontId="3" fillId="2" borderId="7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vertical="center" wrapText="1"/>
    </xf>
    <xf numFmtId="164" fontId="2" fillId="2" borderId="7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0" fontId="9" fillId="0" borderId="0" xfId="0" applyFont="1"/>
    <xf numFmtId="0" fontId="10" fillId="4" borderId="0" xfId="0" applyFont="1" applyFill="1" applyAlignment="1">
      <alignment horizontal="center"/>
    </xf>
    <xf numFmtId="0" fontId="11" fillId="0" borderId="0" xfId="0" applyFont="1"/>
    <xf numFmtId="164" fontId="11" fillId="0" borderId="0" xfId="0" applyNumberFormat="1" applyFont="1"/>
    <xf numFmtId="0" fontId="12" fillId="0" borderId="0" xfId="0" applyFont="1"/>
    <xf numFmtId="164" fontId="12" fillId="0" borderId="0" xfId="0" applyNumberFormat="1" applyFont="1"/>
  </cellXfs>
  <cellStyles count="86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67"/>
  <sheetViews>
    <sheetView topLeftCell="A47" zoomScale="125" zoomScaleNormal="125" zoomScalePageLayoutView="125" workbookViewId="0">
      <selection activeCell="B30" sqref="B30"/>
    </sheetView>
  </sheetViews>
  <sheetFormatPr baseColWidth="10" defaultRowHeight="15" x14ac:dyDescent="0"/>
  <cols>
    <col min="1" max="1" width="38.6640625" style="2" customWidth="1"/>
    <col min="2" max="3" width="13.6640625" style="2" customWidth="1"/>
    <col min="4" max="4" width="22.1640625" style="2" customWidth="1"/>
    <col min="5" max="5" width="19.33203125" style="2" customWidth="1"/>
    <col min="6" max="6" width="19" style="2" customWidth="1"/>
    <col min="7" max="7" width="14" style="2" customWidth="1"/>
    <col min="8" max="8" width="12.6640625" style="2" bestFit="1" customWidth="1"/>
    <col min="9" max="9" width="11.33203125" style="2" bestFit="1" customWidth="1"/>
    <col min="10" max="10" width="19.33203125" style="1" customWidth="1"/>
    <col min="11" max="16384" width="10.83203125" style="1"/>
  </cols>
  <sheetData>
    <row r="1" spans="1:10" ht="15" customHeight="1">
      <c r="A1" s="48" t="s">
        <v>40</v>
      </c>
      <c r="B1" s="49"/>
      <c r="C1" s="49"/>
      <c r="D1" s="49"/>
      <c r="E1" s="53" t="s">
        <v>42</v>
      </c>
      <c r="F1" s="54"/>
      <c r="G1" s="1"/>
      <c r="H1" s="1"/>
      <c r="I1" s="1"/>
    </row>
    <row r="2" spans="1:10" ht="15" customHeight="1">
      <c r="A2" s="68" t="s">
        <v>41</v>
      </c>
      <c r="B2" s="69"/>
      <c r="C2" s="69"/>
      <c r="D2" s="69"/>
      <c r="E2" s="69"/>
      <c r="F2" s="70"/>
      <c r="G2" s="1"/>
      <c r="H2" s="1"/>
      <c r="I2" s="1"/>
    </row>
    <row r="3" spans="1:10" ht="15" customHeight="1">
      <c r="A3" s="74">
        <v>42767</v>
      </c>
      <c r="B3" s="71"/>
      <c r="C3" s="71"/>
      <c r="D3" s="71"/>
      <c r="E3" s="71"/>
      <c r="F3" s="72"/>
      <c r="G3" s="1"/>
      <c r="H3" s="1"/>
      <c r="I3" s="1"/>
    </row>
    <row r="4" spans="1:10">
      <c r="A4" s="65"/>
      <c r="B4" s="66"/>
      <c r="C4" s="66"/>
      <c r="D4" s="66"/>
      <c r="E4" s="66"/>
      <c r="F4" s="67"/>
      <c r="G4" s="5"/>
      <c r="I4" s="1"/>
    </row>
    <row r="5" spans="1:10" s="2" customFormat="1">
      <c r="A5" s="20" t="s">
        <v>36</v>
      </c>
      <c r="B5" s="34"/>
      <c r="C5" s="90" t="s">
        <v>38</v>
      </c>
      <c r="D5" s="55" t="s">
        <v>35</v>
      </c>
      <c r="E5" s="56"/>
      <c r="F5" s="87" t="s">
        <v>38</v>
      </c>
      <c r="G5" s="5"/>
      <c r="H5"/>
      <c r="I5"/>
      <c r="J5"/>
    </row>
    <row r="6" spans="1:10" s="2" customFormat="1">
      <c r="A6" s="12" t="s">
        <v>0</v>
      </c>
      <c r="B6" s="78"/>
      <c r="C6" s="91">
        <f>B29</f>
        <v>271508</v>
      </c>
      <c r="D6" s="57" t="s">
        <v>45</v>
      </c>
      <c r="E6" s="58"/>
      <c r="F6" s="88">
        <v>300000</v>
      </c>
      <c r="G6" s="28"/>
      <c r="H6"/>
      <c r="I6"/>
      <c r="J6"/>
    </row>
    <row r="7" spans="1:10" s="2" customFormat="1" ht="31" customHeight="1">
      <c r="A7" s="21" t="s">
        <v>14</v>
      </c>
      <c r="B7" s="78"/>
      <c r="C7" s="91">
        <f>B45</f>
        <v>5000000</v>
      </c>
      <c r="D7" s="59" t="s">
        <v>67</v>
      </c>
      <c r="E7" s="60"/>
      <c r="F7" s="88">
        <v>500000</v>
      </c>
      <c r="G7" s="28"/>
      <c r="H7"/>
      <c r="I7"/>
      <c r="J7"/>
    </row>
    <row r="8" spans="1:10" s="2" customFormat="1" ht="31" customHeight="1">
      <c r="A8" s="21" t="s">
        <v>47</v>
      </c>
      <c r="B8" s="78"/>
      <c r="C8" s="91">
        <f>SUM(B30,B46,B53)</f>
        <v>527150.80000000005</v>
      </c>
      <c r="D8" s="63" t="s">
        <v>66</v>
      </c>
      <c r="E8" s="64"/>
      <c r="F8" s="88">
        <v>4998658.8</v>
      </c>
      <c r="G8" s="5"/>
      <c r="H8"/>
      <c r="I8"/>
      <c r="J8"/>
    </row>
    <row r="9" spans="1:10" s="2" customFormat="1" ht="41" customHeight="1">
      <c r="A9" s="22" t="s">
        <v>46</v>
      </c>
      <c r="B9" s="92"/>
      <c r="C9" s="92">
        <f>SUM(C6:C8)</f>
        <v>5798658.7999999998</v>
      </c>
      <c r="D9" s="61" t="s">
        <v>37</v>
      </c>
      <c r="E9" s="62"/>
      <c r="F9" s="89">
        <f>SUM(F6:F8)</f>
        <v>5798658.7999999998</v>
      </c>
      <c r="G9" s="5"/>
      <c r="H9"/>
      <c r="I9"/>
      <c r="J9"/>
    </row>
    <row r="10" spans="1:10" ht="16" thickBot="1">
      <c r="A10" s="32"/>
      <c r="B10" s="33"/>
      <c r="C10" s="33"/>
      <c r="G10" s="5"/>
      <c r="H10"/>
      <c r="I10"/>
      <c r="J10"/>
    </row>
    <row r="11" spans="1:10">
      <c r="A11" s="79" t="s">
        <v>39</v>
      </c>
      <c r="B11" s="80"/>
      <c r="C11" s="80"/>
      <c r="D11" s="80"/>
      <c r="E11" s="80"/>
      <c r="F11" s="81"/>
      <c r="G11" s="5"/>
      <c r="H11"/>
      <c r="I11"/>
      <c r="J11"/>
    </row>
    <row r="12" spans="1:10">
      <c r="A12" s="13" t="s">
        <v>33</v>
      </c>
      <c r="B12" s="9" t="s">
        <v>34</v>
      </c>
      <c r="C12" s="9" t="s">
        <v>60</v>
      </c>
      <c r="D12" s="50" t="s">
        <v>48</v>
      </c>
      <c r="E12" s="51"/>
      <c r="F12" s="52"/>
      <c r="G12" s="5"/>
      <c r="H12" s="1"/>
      <c r="I12" s="1"/>
    </row>
    <row r="13" spans="1:10">
      <c r="A13" s="14" t="s">
        <v>0</v>
      </c>
      <c r="B13" s="5"/>
      <c r="C13" s="5"/>
      <c r="D13" s="45"/>
      <c r="E13" s="46"/>
      <c r="F13" s="47"/>
      <c r="G13" s="16"/>
      <c r="H13" s="1"/>
      <c r="I13" s="1"/>
    </row>
    <row r="14" spans="1:10">
      <c r="A14" s="8" t="s">
        <v>15</v>
      </c>
      <c r="B14" s="6">
        <v>80000</v>
      </c>
      <c r="C14" s="6"/>
      <c r="D14" s="36" t="s">
        <v>53</v>
      </c>
      <c r="E14" s="37"/>
      <c r="F14" s="38"/>
      <c r="H14" s="1"/>
      <c r="I14" s="1"/>
    </row>
    <row r="15" spans="1:10">
      <c r="A15" s="8" t="s">
        <v>1</v>
      </c>
      <c r="B15" s="6" t="s">
        <v>10</v>
      </c>
      <c r="C15" s="6"/>
      <c r="D15" s="36" t="s">
        <v>54</v>
      </c>
      <c r="E15" s="37"/>
      <c r="F15" s="38"/>
      <c r="H15" s="1"/>
      <c r="I15" s="1"/>
    </row>
    <row r="16" spans="1:10">
      <c r="A16" s="8" t="s">
        <v>3</v>
      </c>
      <c r="B16" s="6" t="s">
        <v>10</v>
      </c>
      <c r="C16" s="6"/>
      <c r="D16" s="36"/>
      <c r="E16" s="37"/>
      <c r="F16" s="38"/>
      <c r="H16" s="1"/>
      <c r="I16" s="1"/>
    </row>
    <row r="17" spans="1:9">
      <c r="A17" s="8" t="s">
        <v>52</v>
      </c>
      <c r="B17" s="6" t="s">
        <v>10</v>
      </c>
      <c r="C17" s="6"/>
      <c r="D17" s="36"/>
      <c r="E17" s="37"/>
      <c r="F17" s="38"/>
      <c r="H17" s="1"/>
      <c r="I17" s="1"/>
    </row>
    <row r="18" spans="1:9">
      <c r="A18" s="8" t="s">
        <v>2</v>
      </c>
      <c r="B18" s="6" t="s">
        <v>10</v>
      </c>
      <c r="C18" s="6"/>
      <c r="D18" s="36"/>
      <c r="E18" s="37"/>
      <c r="F18" s="38"/>
      <c r="H18" s="1"/>
      <c r="I18" s="1"/>
    </row>
    <row r="19" spans="1:9">
      <c r="A19" s="8" t="s">
        <v>64</v>
      </c>
      <c r="B19" s="6" t="s">
        <v>10</v>
      </c>
      <c r="C19" s="6"/>
      <c r="D19" s="36"/>
      <c r="E19" s="37"/>
      <c r="F19" s="38"/>
      <c r="H19" s="1"/>
      <c r="I19" s="1"/>
    </row>
    <row r="20" spans="1:9">
      <c r="A20" s="8"/>
      <c r="B20" s="6"/>
      <c r="C20" s="6"/>
      <c r="D20" s="36"/>
      <c r="E20" s="37"/>
      <c r="F20" s="38"/>
      <c r="H20" s="1"/>
      <c r="I20" s="1"/>
    </row>
    <row r="21" spans="1:9">
      <c r="A21" s="8" t="s">
        <v>16</v>
      </c>
      <c r="B21" s="6"/>
      <c r="C21" s="6"/>
      <c r="D21" s="36" t="s">
        <v>49</v>
      </c>
      <c r="E21" s="37"/>
      <c r="F21" s="38"/>
      <c r="G21" s="16"/>
      <c r="H21" s="1"/>
      <c r="I21" s="1"/>
    </row>
    <row r="22" spans="1:9">
      <c r="A22" s="8" t="s">
        <v>4</v>
      </c>
      <c r="B22" s="6">
        <v>156508</v>
      </c>
      <c r="C22" s="31"/>
      <c r="D22" s="36" t="s">
        <v>55</v>
      </c>
      <c r="E22" s="37"/>
      <c r="F22" s="38"/>
      <c r="G22" s="16"/>
      <c r="H22" s="1"/>
      <c r="I22" s="1"/>
    </row>
    <row r="23" spans="1:9">
      <c r="A23" s="8" t="s">
        <v>5</v>
      </c>
      <c r="B23" s="6" t="s">
        <v>10</v>
      </c>
      <c r="C23" s="6"/>
      <c r="D23" s="36"/>
      <c r="E23" s="37"/>
      <c r="F23" s="38"/>
      <c r="G23" s="16"/>
      <c r="H23" s="1"/>
      <c r="I23" s="1"/>
    </row>
    <row r="24" spans="1:9">
      <c r="A24" s="8" t="s">
        <v>6</v>
      </c>
      <c r="B24" s="6" t="s">
        <v>10</v>
      </c>
      <c r="C24" s="6"/>
      <c r="D24" s="36"/>
      <c r="E24" s="37"/>
      <c r="F24" s="38"/>
      <c r="G24" s="16"/>
      <c r="H24" s="1"/>
      <c r="I24" s="1"/>
    </row>
    <row r="25" spans="1:9">
      <c r="A25" s="8" t="s">
        <v>7</v>
      </c>
      <c r="B25" s="6" t="s">
        <v>10</v>
      </c>
      <c r="C25" s="6"/>
      <c r="D25" s="36"/>
      <c r="E25" s="37"/>
      <c r="F25" s="38"/>
      <c r="G25" s="16"/>
      <c r="H25" s="1"/>
      <c r="I25" s="1"/>
    </row>
    <row r="26" spans="1:9">
      <c r="A26" s="8" t="s">
        <v>8</v>
      </c>
      <c r="B26" s="6" t="s">
        <v>10</v>
      </c>
      <c r="C26" s="6"/>
      <c r="D26" s="45"/>
      <c r="E26" s="46"/>
      <c r="F26" s="47"/>
      <c r="G26" s="16"/>
      <c r="H26" s="1"/>
      <c r="I26" s="1"/>
    </row>
    <row r="27" spans="1:9">
      <c r="A27" s="8" t="s">
        <v>9</v>
      </c>
      <c r="B27" s="6" t="s">
        <v>10</v>
      </c>
      <c r="C27" s="6"/>
      <c r="D27" s="36" t="s">
        <v>56</v>
      </c>
      <c r="E27" s="37"/>
      <c r="F27" s="38"/>
      <c r="G27" s="16"/>
      <c r="H27" s="1"/>
      <c r="I27" s="1"/>
    </row>
    <row r="28" spans="1:9">
      <c r="A28" s="8" t="s">
        <v>17</v>
      </c>
      <c r="B28" s="6">
        <v>35000</v>
      </c>
      <c r="C28" s="6"/>
      <c r="D28" s="85"/>
      <c r="E28" s="5"/>
      <c r="F28" s="82"/>
      <c r="G28" s="16"/>
      <c r="H28" s="1"/>
      <c r="I28" s="1"/>
    </row>
    <row r="29" spans="1:9">
      <c r="A29" s="17" t="s">
        <v>28</v>
      </c>
      <c r="B29" s="3">
        <f>SUM(B14+B22+B28)</f>
        <v>271508</v>
      </c>
      <c r="C29" s="6"/>
      <c r="D29" s="36"/>
      <c r="E29" s="37"/>
      <c r="F29" s="38"/>
      <c r="G29" s="16"/>
      <c r="H29" s="1"/>
      <c r="I29" s="1"/>
    </row>
    <row r="30" spans="1:9">
      <c r="A30" s="23" t="s">
        <v>29</v>
      </c>
      <c r="B30" s="18">
        <f>B29*0.1</f>
        <v>27150.800000000003</v>
      </c>
      <c r="C30" s="6"/>
      <c r="D30" s="36"/>
      <c r="E30" s="37"/>
      <c r="F30" s="38"/>
      <c r="G30" s="16"/>
      <c r="H30" s="1"/>
      <c r="I30" s="1"/>
    </row>
    <row r="31" spans="1:9">
      <c r="A31" s="13" t="s">
        <v>27</v>
      </c>
      <c r="B31" s="10">
        <f>SUM(B29:B30)</f>
        <v>298658.8</v>
      </c>
      <c r="C31" s="10"/>
      <c r="D31" s="36"/>
      <c r="E31" s="37"/>
      <c r="F31" s="38"/>
      <c r="G31" s="16"/>
      <c r="H31" s="1"/>
      <c r="I31" s="1"/>
    </row>
    <row r="32" spans="1:9">
      <c r="A32" s="8"/>
      <c r="B32" s="6"/>
      <c r="C32" s="6"/>
      <c r="D32" s="36"/>
      <c r="E32" s="37"/>
      <c r="F32" s="38"/>
      <c r="G32" s="16"/>
      <c r="H32" s="1"/>
      <c r="I32" s="1"/>
    </row>
    <row r="33" spans="1:9">
      <c r="A33" s="14" t="s">
        <v>14</v>
      </c>
      <c r="B33" s="6"/>
      <c r="C33" s="6"/>
      <c r="D33" s="36"/>
      <c r="E33" s="37"/>
      <c r="F33" s="38"/>
      <c r="G33" s="16"/>
      <c r="H33" s="1"/>
      <c r="I33" s="1"/>
    </row>
    <row r="34" spans="1:9">
      <c r="A34" s="8" t="s">
        <v>30</v>
      </c>
      <c r="B34" s="6">
        <v>500000</v>
      </c>
      <c r="C34" s="6"/>
      <c r="D34" s="36" t="s">
        <v>58</v>
      </c>
      <c r="E34" s="37"/>
      <c r="F34" s="38"/>
      <c r="G34" s="16"/>
      <c r="H34" s="1"/>
      <c r="I34" s="1"/>
    </row>
    <row r="35" spans="1:9">
      <c r="A35" s="8" t="s">
        <v>12</v>
      </c>
      <c r="B35" s="6" t="s">
        <v>10</v>
      </c>
      <c r="C35" s="6"/>
      <c r="D35" s="36"/>
      <c r="E35" s="37"/>
      <c r="F35" s="38"/>
      <c r="G35" s="16"/>
      <c r="H35" s="1"/>
      <c r="I35" s="1"/>
    </row>
    <row r="36" spans="1:9">
      <c r="A36" s="8" t="s">
        <v>57</v>
      </c>
      <c r="B36" s="6" t="s">
        <v>10</v>
      </c>
      <c r="C36" s="6"/>
      <c r="D36" s="36"/>
      <c r="E36" s="37"/>
      <c r="F36" s="38"/>
      <c r="G36" s="16"/>
      <c r="H36" s="1"/>
      <c r="I36" s="1"/>
    </row>
    <row r="37" spans="1:9">
      <c r="A37" s="8" t="s">
        <v>65</v>
      </c>
      <c r="B37" s="6" t="s">
        <v>10</v>
      </c>
      <c r="C37" s="6"/>
      <c r="D37" s="36"/>
      <c r="E37" s="37"/>
      <c r="F37" s="38"/>
      <c r="G37" s="16"/>
      <c r="H37" s="1"/>
      <c r="I37" s="1"/>
    </row>
    <row r="38" spans="1:9">
      <c r="A38" s="8" t="s">
        <v>50</v>
      </c>
      <c r="B38" s="6" t="s">
        <v>51</v>
      </c>
      <c r="C38" s="6"/>
      <c r="D38" s="36" t="s">
        <v>59</v>
      </c>
      <c r="E38" s="37"/>
      <c r="F38" s="38"/>
      <c r="G38" s="16"/>
      <c r="H38" s="1"/>
      <c r="I38" s="1"/>
    </row>
    <row r="39" spans="1:9">
      <c r="A39" s="8"/>
      <c r="B39" s="6"/>
      <c r="C39" s="6"/>
      <c r="D39" s="36"/>
      <c r="E39" s="37"/>
      <c r="F39" s="38"/>
      <c r="G39" s="16"/>
      <c r="H39" s="1"/>
      <c r="I39" s="1"/>
    </row>
    <row r="40" spans="1:9">
      <c r="A40" s="8"/>
      <c r="B40" s="6"/>
      <c r="C40" s="6"/>
      <c r="D40" s="36"/>
      <c r="E40" s="37"/>
      <c r="F40" s="38"/>
      <c r="G40" s="16"/>
      <c r="H40" s="1"/>
      <c r="I40" s="1"/>
    </row>
    <row r="41" spans="1:9">
      <c r="A41" s="8" t="s">
        <v>62</v>
      </c>
      <c r="B41" s="6">
        <v>4500000</v>
      </c>
      <c r="C41" s="6"/>
      <c r="D41" s="36"/>
      <c r="E41" s="37"/>
      <c r="F41" s="38"/>
      <c r="G41" s="16"/>
      <c r="H41" s="1"/>
      <c r="I41" s="1"/>
    </row>
    <row r="42" spans="1:9">
      <c r="A42" s="8" t="s">
        <v>13</v>
      </c>
      <c r="B42" s="6" t="s">
        <v>10</v>
      </c>
      <c r="C42" s="6"/>
      <c r="D42" s="36"/>
      <c r="E42" s="37"/>
      <c r="F42" s="38"/>
      <c r="G42" s="16"/>
      <c r="H42" s="1"/>
      <c r="I42" s="1"/>
    </row>
    <row r="43" spans="1:9">
      <c r="A43" s="8" t="s">
        <v>18</v>
      </c>
      <c r="B43" s="6" t="s">
        <v>10</v>
      </c>
      <c r="C43" s="6"/>
      <c r="D43" s="36"/>
      <c r="E43" s="37"/>
      <c r="F43" s="38"/>
      <c r="G43" s="16"/>
      <c r="H43" s="1"/>
      <c r="I43" s="1"/>
    </row>
    <row r="44" spans="1:9">
      <c r="A44" s="8" t="s">
        <v>19</v>
      </c>
      <c r="B44" s="6" t="s">
        <v>10</v>
      </c>
      <c r="C44" s="6"/>
      <c r="D44" s="36"/>
      <c r="E44" s="37"/>
      <c r="F44" s="38"/>
      <c r="G44" s="16"/>
      <c r="H44" s="1"/>
      <c r="I44" s="1"/>
    </row>
    <row r="45" spans="1:9">
      <c r="A45" s="17" t="s">
        <v>25</v>
      </c>
      <c r="B45" s="3">
        <f>SUM(B34:B44)</f>
        <v>5000000</v>
      </c>
      <c r="C45" s="6"/>
      <c r="D45" s="36"/>
      <c r="E45" s="37"/>
      <c r="F45" s="38"/>
      <c r="G45" s="16"/>
      <c r="H45" s="1"/>
      <c r="I45" s="1"/>
    </row>
    <row r="46" spans="1:9">
      <c r="A46" s="23" t="s">
        <v>26</v>
      </c>
      <c r="B46" s="18">
        <f>B45*0.1</f>
        <v>500000</v>
      </c>
      <c r="C46" s="10"/>
      <c r="D46" s="36"/>
      <c r="E46" s="37"/>
      <c r="F46" s="38"/>
      <c r="G46" s="16"/>
      <c r="H46" s="1"/>
      <c r="I46" s="1"/>
    </row>
    <row r="47" spans="1:9">
      <c r="A47" s="13" t="s">
        <v>24</v>
      </c>
      <c r="B47" s="10">
        <f>SUM(B45:B46)</f>
        <v>5500000</v>
      </c>
      <c r="C47" s="6"/>
      <c r="D47" s="36"/>
      <c r="E47" s="37"/>
      <c r="F47" s="38"/>
      <c r="G47" s="16"/>
      <c r="H47" s="1"/>
      <c r="I47" s="1"/>
    </row>
    <row r="48" spans="1:9">
      <c r="A48" s="8"/>
      <c r="B48" s="6"/>
      <c r="C48" s="7"/>
      <c r="D48" s="36"/>
      <c r="E48" s="37"/>
      <c r="F48" s="38"/>
      <c r="G48" s="16"/>
      <c r="H48" s="1"/>
      <c r="I48" s="1"/>
    </row>
    <row r="49" spans="1:9">
      <c r="A49" s="14" t="s">
        <v>21</v>
      </c>
      <c r="B49" s="7"/>
      <c r="C49" s="6"/>
      <c r="D49" s="39" t="s">
        <v>61</v>
      </c>
      <c r="E49" s="40"/>
      <c r="F49" s="41"/>
      <c r="G49" s="16"/>
      <c r="H49" s="1"/>
      <c r="I49" s="1"/>
    </row>
    <row r="50" spans="1:9" ht="17" customHeight="1">
      <c r="A50" s="8" t="s">
        <v>11</v>
      </c>
      <c r="B50" s="6">
        <v>0</v>
      </c>
      <c r="C50" s="6"/>
      <c r="D50" s="36"/>
      <c r="E50" s="37"/>
      <c r="F50" s="38"/>
      <c r="G50" s="16"/>
      <c r="H50" s="1"/>
      <c r="I50" s="1"/>
    </row>
    <row r="51" spans="1:9">
      <c r="A51" s="8" t="s">
        <v>20</v>
      </c>
      <c r="B51" s="6">
        <v>240000</v>
      </c>
      <c r="C51" s="29"/>
      <c r="D51" s="36"/>
      <c r="E51" s="37"/>
      <c r="F51" s="38"/>
      <c r="G51" s="35"/>
      <c r="H51" s="1"/>
      <c r="I51" s="1"/>
    </row>
    <row r="52" spans="1:9">
      <c r="A52" s="17" t="s">
        <v>22</v>
      </c>
      <c r="B52" s="4">
        <f>SUM(B50,B51)</f>
        <v>240000</v>
      </c>
      <c r="C52" s="29"/>
      <c r="D52" s="36"/>
      <c r="E52" s="37"/>
      <c r="F52" s="38"/>
      <c r="G52" s="35"/>
      <c r="H52" s="1"/>
      <c r="I52" s="1"/>
    </row>
    <row r="53" spans="1:9">
      <c r="A53" s="23" t="s">
        <v>31</v>
      </c>
      <c r="B53" s="19">
        <v>0</v>
      </c>
      <c r="C53" s="11"/>
      <c r="D53" s="42"/>
      <c r="E53" s="43"/>
      <c r="F53" s="44"/>
      <c r="G53" s="16"/>
      <c r="H53" s="1"/>
      <c r="I53" s="1"/>
    </row>
    <row r="54" spans="1:9">
      <c r="A54" s="13" t="s">
        <v>23</v>
      </c>
      <c r="B54" s="11">
        <f>SUM(B52:B53)</f>
        <v>240000</v>
      </c>
      <c r="C54" s="73"/>
      <c r="D54" s="5"/>
      <c r="E54" s="5"/>
      <c r="F54" s="82"/>
      <c r="G54" s="16"/>
      <c r="H54" s="1"/>
      <c r="I54" s="1"/>
    </row>
    <row r="55" spans="1:9">
      <c r="A55" s="27" t="s">
        <v>44</v>
      </c>
      <c r="B55" s="30"/>
      <c r="C55" s="75"/>
      <c r="D55" s="5"/>
      <c r="E55" s="5"/>
      <c r="F55" s="82"/>
      <c r="G55" s="16"/>
      <c r="H55" s="1"/>
      <c r="I55" s="1"/>
    </row>
    <row r="56" spans="1:9">
      <c r="A56" s="12" t="s">
        <v>43</v>
      </c>
      <c r="B56" s="15">
        <f>SUM(B31,B47)</f>
        <v>5798658.7999999998</v>
      </c>
      <c r="C56" s="76"/>
      <c r="D56" s="5"/>
      <c r="E56" s="5"/>
      <c r="F56" s="82"/>
      <c r="G56" s="16"/>
      <c r="H56" s="26"/>
      <c r="I56" s="1"/>
    </row>
    <row r="57" spans="1:9" ht="15" customHeight="1">
      <c r="A57" s="12" t="s">
        <v>63</v>
      </c>
      <c r="B57" s="15">
        <f>B54</f>
        <v>240000</v>
      </c>
      <c r="C57" s="76"/>
      <c r="D57" s="5"/>
      <c r="E57" s="5"/>
      <c r="F57" s="82"/>
      <c r="G57" s="16"/>
      <c r="H57" s="1"/>
      <c r="I57" s="1"/>
    </row>
    <row r="58" spans="1:9" ht="15" customHeight="1" thickBot="1">
      <c r="A58" s="24" t="s">
        <v>32</v>
      </c>
      <c r="B58" s="25">
        <f>SUM(B56:B57)</f>
        <v>6038658.7999999998</v>
      </c>
      <c r="C58" s="77"/>
      <c r="D58" s="83"/>
      <c r="E58" s="83"/>
      <c r="F58" s="84"/>
      <c r="G58" s="16"/>
      <c r="H58" s="1"/>
      <c r="I58" s="1"/>
    </row>
    <row r="59" spans="1:9">
      <c r="A59" s="5"/>
      <c r="B59" s="5"/>
      <c r="C59" s="5"/>
      <c r="D59" s="5"/>
      <c r="E59" s="5"/>
      <c r="G59" s="16"/>
    </row>
    <row r="60" spans="1:9">
      <c r="A60" s="5"/>
      <c r="B60" s="5"/>
      <c r="C60" s="5"/>
      <c r="D60" s="5"/>
      <c r="E60" s="5"/>
      <c r="G60" s="16"/>
    </row>
    <row r="61" spans="1:9">
      <c r="A61"/>
      <c r="B61"/>
      <c r="C61"/>
      <c r="D61" s="5"/>
      <c r="E61" s="5"/>
      <c r="G61" s="5"/>
    </row>
    <row r="62" spans="1:9">
      <c r="A62" s="94" t="s">
        <v>68</v>
      </c>
      <c r="B62"/>
      <c r="C62"/>
      <c r="D62" s="5"/>
      <c r="E62" s="5"/>
      <c r="G62" s="5"/>
    </row>
    <row r="63" spans="1:9">
      <c r="A63" s="86" t="s">
        <v>72</v>
      </c>
      <c r="B63"/>
      <c r="C63"/>
      <c r="D63" s="5"/>
      <c r="E63" s="5"/>
      <c r="G63" s="5"/>
    </row>
    <row r="64" spans="1:9">
      <c r="A64" s="86" t="s">
        <v>69</v>
      </c>
      <c r="B64"/>
      <c r="C64"/>
      <c r="G64" s="5"/>
    </row>
    <row r="65" spans="1:7" ht="45">
      <c r="A65" s="86" t="s">
        <v>70</v>
      </c>
      <c r="B65"/>
      <c r="C65"/>
      <c r="G65" s="5"/>
    </row>
    <row r="66" spans="1:7">
      <c r="A66" s="93" t="s">
        <v>71</v>
      </c>
      <c r="B66"/>
      <c r="C66"/>
    </row>
    <row r="67" spans="1:7">
      <c r="A67" s="86"/>
      <c r="B67"/>
      <c r="C67"/>
    </row>
  </sheetData>
  <mergeCells count="51">
    <mergeCell ref="D15:F15"/>
    <mergeCell ref="D16:F16"/>
    <mergeCell ref="D17:F17"/>
    <mergeCell ref="D23:F23"/>
    <mergeCell ref="D14:F14"/>
    <mergeCell ref="D18:F18"/>
    <mergeCell ref="D19:F19"/>
    <mergeCell ref="D20:F20"/>
    <mergeCell ref="D21:F21"/>
    <mergeCell ref="D22:F22"/>
    <mergeCell ref="A1:D1"/>
    <mergeCell ref="D12:F12"/>
    <mergeCell ref="D13:F13"/>
    <mergeCell ref="E1:F1"/>
    <mergeCell ref="D5:E5"/>
    <mergeCell ref="D6:E6"/>
    <mergeCell ref="D7:E7"/>
    <mergeCell ref="D9:E9"/>
    <mergeCell ref="D8:E8"/>
    <mergeCell ref="A4:F4"/>
    <mergeCell ref="A2:F2"/>
    <mergeCell ref="A3:F3"/>
    <mergeCell ref="D35:F35"/>
    <mergeCell ref="D24:F24"/>
    <mergeCell ref="D25:F25"/>
    <mergeCell ref="D26:F26"/>
    <mergeCell ref="D27:F27"/>
    <mergeCell ref="D29:F29"/>
    <mergeCell ref="D30:F30"/>
    <mergeCell ref="D31:F31"/>
    <mergeCell ref="D32:F32"/>
    <mergeCell ref="D33:F33"/>
    <mergeCell ref="D34:F34"/>
    <mergeCell ref="D36:F36"/>
    <mergeCell ref="D37:F37"/>
    <mergeCell ref="D39:F39"/>
    <mergeCell ref="D40:F40"/>
    <mergeCell ref="D41:F41"/>
    <mergeCell ref="D38:F38"/>
    <mergeCell ref="D49:F49"/>
    <mergeCell ref="D50:F50"/>
    <mergeCell ref="D51:F51"/>
    <mergeCell ref="D52:F52"/>
    <mergeCell ref="D53:F53"/>
    <mergeCell ref="D43:F43"/>
    <mergeCell ref="D44:F44"/>
    <mergeCell ref="D45:F45"/>
    <mergeCell ref="D46:F46"/>
    <mergeCell ref="D47:F47"/>
    <mergeCell ref="D48:F48"/>
    <mergeCell ref="D42:F42"/>
  </mergeCells>
  <phoneticPr fontId="7" type="noConversion"/>
  <pageMargins left="0.75" right="0.75" top="1" bottom="1" header="0.5" footer="0.5"/>
  <pageSetup scale="49" orientation="landscape" horizontalDpi="4294967292" verticalDpi="4294967292"/>
  <extLst>
    <ext xmlns:mx="http://schemas.microsoft.com/office/mac/excel/2008/main" uri="{64002731-A6B0-56B0-2670-7721B7C09600}">
      <mx:PLV Mode="0" OnePage="0" WScale="58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workbookViewId="0">
      <selection activeCell="D4" sqref="D4"/>
    </sheetView>
  </sheetViews>
  <sheetFormatPr baseColWidth="10" defaultRowHeight="18" x14ac:dyDescent="0"/>
  <cols>
    <col min="1" max="1" width="10.83203125" style="98"/>
    <col min="2" max="2" width="11.83203125" style="98" bestFit="1" customWidth="1"/>
    <col min="3" max="10" width="13" style="98" bestFit="1" customWidth="1"/>
    <col min="11" max="14" width="10.83203125" style="98"/>
    <col min="15" max="15" width="25.1640625" style="98" customWidth="1"/>
    <col min="16" max="16384" width="10.83203125" style="98"/>
  </cols>
  <sheetData>
    <row r="1" spans="1:15">
      <c r="A1" s="95"/>
      <c r="B1" s="95" t="s">
        <v>73</v>
      </c>
      <c r="C1" s="95" t="s">
        <v>74</v>
      </c>
      <c r="D1" s="95" t="s">
        <v>75</v>
      </c>
      <c r="E1" s="95" t="s">
        <v>76</v>
      </c>
      <c r="F1" s="95" t="s">
        <v>77</v>
      </c>
      <c r="G1" s="95" t="s">
        <v>78</v>
      </c>
      <c r="H1" s="95" t="s">
        <v>79</v>
      </c>
      <c r="I1" s="95" t="s">
        <v>80</v>
      </c>
      <c r="J1" s="95" t="s">
        <v>81</v>
      </c>
      <c r="K1" s="95" t="s">
        <v>82</v>
      </c>
      <c r="L1" s="95" t="s">
        <v>83</v>
      </c>
      <c r="M1" s="95" t="s">
        <v>84</v>
      </c>
      <c r="N1" s="95" t="s">
        <v>85</v>
      </c>
      <c r="O1" s="95"/>
    </row>
    <row r="2" spans="1:15">
      <c r="A2" s="96" t="s">
        <v>0</v>
      </c>
      <c r="B2" s="99">
        <v>33938.5</v>
      </c>
      <c r="C2" s="99">
        <v>33938.5</v>
      </c>
      <c r="D2" s="99">
        <v>33938.5</v>
      </c>
      <c r="E2" s="99">
        <v>33938.5</v>
      </c>
      <c r="F2" s="99">
        <v>33938.5</v>
      </c>
      <c r="G2" s="99">
        <v>33938.5</v>
      </c>
      <c r="H2" s="99">
        <v>33938.5</v>
      </c>
      <c r="I2" s="99">
        <v>33938.5</v>
      </c>
      <c r="J2" s="99"/>
      <c r="K2" s="99"/>
      <c r="L2" s="99"/>
      <c r="M2" s="97"/>
      <c r="N2" s="97"/>
      <c r="O2" s="97">
        <f>SUM(B1:N2)</f>
        <v>271508</v>
      </c>
    </row>
    <row r="3" spans="1:15">
      <c r="A3" s="96" t="s">
        <v>14</v>
      </c>
      <c r="B3" s="97"/>
      <c r="C3" s="99">
        <v>250000</v>
      </c>
      <c r="D3" s="99">
        <v>277000</v>
      </c>
      <c r="E3" s="99">
        <v>833333.33</v>
      </c>
      <c r="F3" s="99">
        <v>833333.33</v>
      </c>
      <c r="G3" s="99">
        <v>833333.33</v>
      </c>
      <c r="H3" s="99">
        <v>833333.33</v>
      </c>
      <c r="I3" s="99">
        <v>833333.33</v>
      </c>
      <c r="J3" s="99">
        <v>833333.33</v>
      </c>
      <c r="K3" s="99"/>
      <c r="L3" s="99"/>
      <c r="M3" s="97"/>
      <c r="N3" s="97"/>
      <c r="O3" s="97">
        <f>SUM(B3:N3)</f>
        <v>5526999.9800000004</v>
      </c>
    </row>
    <row r="4" spans="1:15">
      <c r="A4" s="96"/>
      <c r="B4" s="97"/>
      <c r="C4" s="99"/>
      <c r="D4" s="99"/>
      <c r="E4" s="99"/>
      <c r="F4" s="99"/>
      <c r="G4" s="99"/>
      <c r="H4" s="99"/>
      <c r="I4" s="99"/>
      <c r="J4" s="99"/>
      <c r="K4" s="99"/>
      <c r="L4" s="99"/>
      <c r="M4" s="97"/>
      <c r="N4" s="97"/>
      <c r="O4" s="97">
        <f>SUM(O2:O3)</f>
        <v>5798507.9800000004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DevBudget</vt:lpstr>
      <vt:lpstr>Monthly Projections</vt:lpstr>
    </vt:vector>
  </TitlesOfParts>
  <Company>College Futures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Gonzalez</dc:creator>
  <cp:lastModifiedBy>Francisco Javier Gonzalez</cp:lastModifiedBy>
  <cp:lastPrinted>2015-12-17T18:31:27Z</cp:lastPrinted>
  <dcterms:created xsi:type="dcterms:W3CDTF">2015-11-30T20:31:38Z</dcterms:created>
  <dcterms:modified xsi:type="dcterms:W3CDTF">2017-02-06T18:41:13Z</dcterms:modified>
</cp:coreProperties>
</file>