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940" yWindow="0" windowWidth="24560" windowHeight="15240" tabRatio="500" activeTab="1"/>
  </bookViews>
  <sheets>
    <sheet name="Dev Budget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" i="2" l="1"/>
  <c r="W5" i="2"/>
  <c r="W3" i="2"/>
  <c r="F37" i="1"/>
  <c r="F36" i="1"/>
  <c r="F34" i="1"/>
  <c r="B25" i="1"/>
  <c r="B28" i="1"/>
  <c r="B29" i="1"/>
  <c r="B30" i="1"/>
  <c r="B33" i="1"/>
  <c r="B34" i="1"/>
  <c r="B36" i="1"/>
  <c r="B39" i="1"/>
  <c r="B41" i="1"/>
  <c r="D36" i="1"/>
  <c r="C36" i="1"/>
  <c r="D34" i="1"/>
  <c r="C34" i="1"/>
  <c r="D33" i="1"/>
  <c r="C33" i="1"/>
  <c r="D32" i="1"/>
  <c r="C32" i="1"/>
  <c r="D30" i="1"/>
  <c r="C30" i="1"/>
  <c r="D29" i="1"/>
  <c r="C29" i="1"/>
  <c r="D28" i="1"/>
  <c r="D25" i="1"/>
  <c r="H20" i="1"/>
  <c r="B17" i="1"/>
  <c r="C25" i="1"/>
  <c r="D24" i="1"/>
  <c r="C24" i="1"/>
  <c r="D23" i="1"/>
  <c r="C23" i="1"/>
  <c r="B20" i="1"/>
  <c r="D17" i="1"/>
  <c r="C8" i="1"/>
  <c r="C9" i="1"/>
  <c r="C10" i="1"/>
  <c r="C11" i="1"/>
  <c r="F9" i="1"/>
  <c r="F11" i="1"/>
</calcChain>
</file>

<file path=xl/sharedStrings.xml><?xml version="1.0" encoding="utf-8"?>
<sst xmlns="http://schemas.openxmlformats.org/spreadsheetml/2006/main" count="82" uniqueCount="66">
  <si>
    <t>Uses</t>
  </si>
  <si>
    <t>$</t>
  </si>
  <si>
    <t>Sources</t>
  </si>
  <si>
    <t>Soft Costs</t>
  </si>
  <si>
    <t>Hard Costs</t>
  </si>
  <si>
    <t>Contingency @ 10%</t>
  </si>
  <si>
    <t>Total Project Costs</t>
  </si>
  <si>
    <t>Total Sources</t>
  </si>
  <si>
    <t>MSA 1 EXPANSION</t>
  </si>
  <si>
    <t>Magnolia Science Academy, San Diego</t>
  </si>
  <si>
    <t>Ground Lease; Site Improvement</t>
  </si>
  <si>
    <t xml:space="preserve">SDUSD DeAnza Elementary School Site, 6525 Estrella Ave., San Diego, CA 92120    </t>
  </si>
  <si>
    <t>Acquisition</t>
  </si>
  <si>
    <t>MERF Permanent Financing</t>
  </si>
  <si>
    <t>Dev Budget-NEW CONSTRUCTION</t>
  </si>
  <si>
    <t>PROJECT INFO</t>
  </si>
  <si>
    <t>SF</t>
  </si>
  <si>
    <t>APN</t>
  </si>
  <si>
    <t>Zoning</t>
  </si>
  <si>
    <t>Existing SF (land)</t>
  </si>
  <si>
    <t>Building SF</t>
  </si>
  <si>
    <t>PARCEL 1</t>
  </si>
  <si>
    <t>[Q]C2-1L-CDO</t>
  </si>
  <si>
    <t>Total Proposed SF</t>
  </si>
  <si>
    <t>Stories</t>
  </si>
  <si>
    <t>PARCEL 2</t>
  </si>
  <si>
    <t>[Q]P-1L-CDO</t>
  </si>
  <si>
    <t>Students</t>
  </si>
  <si>
    <t>PARCEL 3</t>
  </si>
  <si>
    <t>SF Per Student</t>
  </si>
  <si>
    <t>Total SF</t>
  </si>
  <si>
    <t>General Plan Land Use: Community Commercial</t>
  </si>
  <si>
    <t xml:space="preserve">Amount </t>
  </si>
  <si>
    <t>Per SF</t>
  </si>
  <si>
    <t>Per Student</t>
  </si>
  <si>
    <t>Max Stories: 6</t>
  </si>
  <si>
    <t>Total Buildable Area: FAR 1.5</t>
  </si>
  <si>
    <t>Closing Costs</t>
  </si>
  <si>
    <t>Total Max Buildable Square Footage:</t>
  </si>
  <si>
    <t>Acq Total</t>
  </si>
  <si>
    <t>Hard Cost</t>
  </si>
  <si>
    <t>Hard Cost Total</t>
  </si>
  <si>
    <t>Contingency</t>
  </si>
  <si>
    <t>Soft Costs Total</t>
  </si>
  <si>
    <t>PROJECT FINANCING</t>
  </si>
  <si>
    <t>Sale of Lots</t>
  </si>
  <si>
    <t>Amount to be Financed</t>
  </si>
  <si>
    <t>Assumptions</t>
  </si>
  <si>
    <t>1. Return of $1MM in equity for ACQ</t>
  </si>
  <si>
    <t>2. FAR met</t>
  </si>
  <si>
    <t>3. Two Story at Grade, Rooftop Area</t>
  </si>
  <si>
    <t>4. Begin Demo 7/1/17</t>
  </si>
  <si>
    <t>5. Occupancy August 2018</t>
  </si>
  <si>
    <t>January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</si>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</sst>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7" xfId="0" applyBorder="1"/>
    <xf numFmtId="0" fontId="2" fillId="0" borderId="0" xfId="0" applyFont="1"/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7" fontId="4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4" fillId="3" borderId="8" xfId="1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164" fontId="4" fillId="3" borderId="4" xfId="0" applyNumberFormat="1" applyFont="1" applyFill="1" applyBorder="1" applyAlignment="1">
      <alignment wrapText="1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8" xfId="0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19" xfId="0" applyBorder="1"/>
    <xf numFmtId="0" fontId="0" fillId="0" borderId="19" xfId="0" applyBorder="1"/>
    <xf numFmtId="0" fontId="0" fillId="0" borderId="7" xfId="0" applyBorder="1"/>
    <xf numFmtId="0" fontId="0" fillId="0" borderId="20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44" fontId="0" fillId="0" borderId="0" xfId="1" applyFont="1" applyBorder="1"/>
    <xf numFmtId="44" fontId="0" fillId="0" borderId="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5" xfId="0" applyFont="1" applyBorder="1"/>
    <xf numFmtId="44" fontId="2" fillId="0" borderId="0" xfId="1" applyFont="1" applyBorder="1"/>
    <xf numFmtId="44" fontId="2" fillId="0" borderId="0" xfId="0" applyNumberFormat="1" applyFont="1" applyBorder="1"/>
    <xf numFmtId="0" fontId="0" fillId="0" borderId="20" xfId="0" applyBorder="1"/>
    <xf numFmtId="44" fontId="0" fillId="0" borderId="8" xfId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4" fontId="0" fillId="0" borderId="0" xfId="1" applyFont="1"/>
    <xf numFmtId="0" fontId="0" fillId="0" borderId="0" xfId="1" applyNumberFormat="1" applyFont="1"/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44" fontId="0" fillId="0" borderId="0" xfId="0" applyNumberFormat="1"/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7" workbookViewId="0">
      <selection activeCell="F38" sqref="F38"/>
    </sheetView>
  </sheetViews>
  <sheetFormatPr baseColWidth="10" defaultRowHeight="15" x14ac:dyDescent="0"/>
  <cols>
    <col min="1" max="1" width="31.6640625" customWidth="1"/>
    <col min="2" max="2" width="23.1640625" customWidth="1"/>
    <col min="3" max="3" width="12.83203125" bestFit="1" customWidth="1"/>
    <col min="4" max="4" width="11.5" bestFit="1" customWidth="1"/>
    <col min="5" max="5" width="13.5" customWidth="1"/>
    <col min="6" max="6" width="27.6640625" customWidth="1"/>
    <col min="7" max="7" width="12.83203125" bestFit="1" customWidth="1"/>
    <col min="9" max="9" width="25.5" customWidth="1"/>
    <col min="10" max="10" width="14" customWidth="1"/>
    <col min="11" max="11" width="4" customWidth="1"/>
  </cols>
  <sheetData>
    <row r="1" spans="1:10">
      <c r="A1" s="2" t="s">
        <v>8</v>
      </c>
    </row>
    <row r="2" spans="1:10" ht="16" thickBot="1">
      <c r="A2" s="2"/>
    </row>
    <row r="3" spans="1:10">
      <c r="A3" s="3" t="s">
        <v>9</v>
      </c>
      <c r="B3" s="4"/>
      <c r="C3" s="4"/>
      <c r="D3" s="4"/>
      <c r="E3" s="5" t="s">
        <v>10</v>
      </c>
      <c r="F3" s="6"/>
    </row>
    <row r="4" spans="1:10">
      <c r="A4" s="7" t="s">
        <v>11</v>
      </c>
      <c r="B4" s="8"/>
      <c r="C4" s="8"/>
      <c r="D4" s="8"/>
      <c r="E4" s="8"/>
      <c r="F4" s="9"/>
    </row>
    <row r="5" spans="1:10">
      <c r="A5" s="10">
        <v>42767</v>
      </c>
      <c r="B5" s="11"/>
      <c r="C5" s="11"/>
      <c r="D5" s="11"/>
      <c r="E5" s="11"/>
      <c r="F5" s="12"/>
    </row>
    <row r="6" spans="1:10">
      <c r="A6" s="2"/>
    </row>
    <row r="7" spans="1:10">
      <c r="A7" s="13" t="s">
        <v>0</v>
      </c>
      <c r="B7" s="14"/>
      <c r="C7" s="15" t="s">
        <v>1</v>
      </c>
      <c r="D7" s="16" t="s">
        <v>2</v>
      </c>
      <c r="E7" s="17"/>
      <c r="F7" s="18" t="s">
        <v>1</v>
      </c>
    </row>
    <row r="8" spans="1:10">
      <c r="A8" s="19" t="s">
        <v>12</v>
      </c>
      <c r="B8" s="20"/>
      <c r="C8" s="21">
        <f>B25</f>
        <v>3840000</v>
      </c>
      <c r="D8" s="22"/>
      <c r="E8" s="23"/>
      <c r="F8" s="24"/>
    </row>
    <row r="9" spans="1:10">
      <c r="A9" s="25" t="s">
        <v>3</v>
      </c>
      <c r="B9" s="26"/>
      <c r="C9" s="27">
        <f>B34</f>
        <v>563530</v>
      </c>
      <c r="D9" s="28" t="s">
        <v>13</v>
      </c>
      <c r="E9" s="29"/>
      <c r="F9" s="30">
        <f>C11</f>
        <v>9808930</v>
      </c>
    </row>
    <row r="10" spans="1:10">
      <c r="A10" s="31" t="s">
        <v>4</v>
      </c>
      <c r="B10" s="26"/>
      <c r="C10" s="27">
        <f>B30</f>
        <v>5405400</v>
      </c>
      <c r="D10" s="32"/>
      <c r="E10" s="33"/>
      <c r="F10" s="30"/>
    </row>
    <row r="11" spans="1:10">
      <c r="A11" s="34" t="s">
        <v>6</v>
      </c>
      <c r="B11" s="35"/>
      <c r="C11" s="35">
        <f>SUM(C8:C10)</f>
        <v>9808930</v>
      </c>
      <c r="D11" s="36" t="s">
        <v>7</v>
      </c>
      <c r="E11" s="37"/>
      <c r="F11" s="38">
        <f>SUM(F9:F10)</f>
        <v>9808930</v>
      </c>
    </row>
    <row r="12" spans="1:10">
      <c r="A12" s="2"/>
    </row>
    <row r="13" spans="1:10">
      <c r="A13" s="2"/>
    </row>
    <row r="14" spans="1:10" ht="16" thickBot="1"/>
    <row r="15" spans="1:10">
      <c r="A15" s="39" t="s">
        <v>14</v>
      </c>
      <c r="B15" s="40"/>
      <c r="C15" s="40"/>
      <c r="D15" s="40"/>
      <c r="E15" s="41"/>
      <c r="G15" s="39" t="s">
        <v>15</v>
      </c>
      <c r="H15" s="40" t="s">
        <v>16</v>
      </c>
      <c r="I15" s="40" t="s">
        <v>17</v>
      </c>
      <c r="J15" s="41" t="s">
        <v>18</v>
      </c>
    </row>
    <row r="16" spans="1:10">
      <c r="A16" s="42"/>
      <c r="B16" s="43"/>
      <c r="C16" s="43"/>
      <c r="D16" s="43"/>
      <c r="E16" s="44"/>
      <c r="G16" s="42"/>
      <c r="H16" s="43"/>
      <c r="I16" s="43"/>
      <c r="J16" s="44"/>
    </row>
    <row r="17" spans="1:10">
      <c r="A17" s="45" t="s">
        <v>19</v>
      </c>
      <c r="B17" s="46">
        <f>H20</f>
        <v>44669.599999999999</v>
      </c>
      <c r="C17" s="47" t="s">
        <v>20</v>
      </c>
      <c r="D17" s="46">
        <f>H17</f>
        <v>16845.599999999999</v>
      </c>
      <c r="E17" s="48"/>
      <c r="G17" s="45" t="s">
        <v>21</v>
      </c>
      <c r="H17" s="46">
        <v>16845.599999999999</v>
      </c>
      <c r="I17" s="46">
        <v>2125036021</v>
      </c>
      <c r="J17" s="48" t="s">
        <v>22</v>
      </c>
    </row>
    <row r="18" spans="1:10">
      <c r="A18" s="45" t="s">
        <v>23</v>
      </c>
      <c r="B18" s="49">
        <v>25200</v>
      </c>
      <c r="C18" s="50" t="s">
        <v>24</v>
      </c>
      <c r="D18" s="46">
        <v>2</v>
      </c>
      <c r="E18" s="48"/>
      <c r="G18" s="45" t="s">
        <v>25</v>
      </c>
      <c r="H18" s="51">
        <v>21994.6</v>
      </c>
      <c r="I18" s="46">
        <v>2125036105</v>
      </c>
      <c r="J18" s="48" t="s">
        <v>26</v>
      </c>
    </row>
    <row r="19" spans="1:10">
      <c r="A19" s="45" t="s">
        <v>27</v>
      </c>
      <c r="B19" s="46">
        <v>500</v>
      </c>
      <c r="C19" s="46"/>
      <c r="D19" s="46"/>
      <c r="E19" s="48"/>
      <c r="G19" s="45" t="s">
        <v>28</v>
      </c>
      <c r="H19" s="46">
        <v>5829.4</v>
      </c>
      <c r="I19" s="46">
        <v>2125036106</v>
      </c>
      <c r="J19" s="48" t="s">
        <v>26</v>
      </c>
    </row>
    <row r="20" spans="1:10">
      <c r="A20" s="45" t="s">
        <v>29</v>
      </c>
      <c r="B20" s="46">
        <f>B18/B19</f>
        <v>50.4</v>
      </c>
      <c r="C20" s="46"/>
      <c r="D20" s="46"/>
      <c r="E20" s="48"/>
      <c r="G20" s="52" t="s">
        <v>30</v>
      </c>
      <c r="H20" s="1">
        <f>SUM(H17:H19)</f>
        <v>44669.599999999999</v>
      </c>
      <c r="I20" s="46"/>
      <c r="J20" s="48"/>
    </row>
    <row r="21" spans="1:10">
      <c r="A21" s="45"/>
      <c r="B21" s="46"/>
      <c r="C21" s="46"/>
      <c r="D21" s="46"/>
      <c r="E21" s="48"/>
      <c r="G21" s="53" t="s">
        <v>31</v>
      </c>
      <c r="H21" s="54"/>
      <c r="I21" s="54"/>
      <c r="J21" s="55"/>
    </row>
    <row r="22" spans="1:10">
      <c r="A22" s="45"/>
      <c r="B22" s="46" t="s">
        <v>32</v>
      </c>
      <c r="C22" s="46" t="s">
        <v>33</v>
      </c>
      <c r="D22" s="46" t="s">
        <v>34</v>
      </c>
      <c r="E22" s="48"/>
      <c r="G22" s="56" t="s">
        <v>35</v>
      </c>
      <c r="H22" s="57"/>
      <c r="I22" s="57"/>
      <c r="J22" s="58"/>
    </row>
    <row r="23" spans="1:10">
      <c r="A23" s="45" t="s">
        <v>12</v>
      </c>
      <c r="B23" s="59">
        <v>3800000</v>
      </c>
      <c r="C23" s="60">
        <f>B23/B17</f>
        <v>85.069040242133354</v>
      </c>
      <c r="D23" s="60">
        <f>B23/B19</f>
        <v>7600</v>
      </c>
      <c r="E23" s="48"/>
      <c r="G23" s="56" t="s">
        <v>36</v>
      </c>
      <c r="H23" s="57"/>
      <c r="I23" s="57"/>
      <c r="J23" s="58"/>
    </row>
    <row r="24" spans="1:10">
      <c r="A24" s="45" t="s">
        <v>37</v>
      </c>
      <c r="B24" s="59">
        <v>40000</v>
      </c>
      <c r="C24" s="60">
        <f>B24/B17</f>
        <v>0.89546358149614058</v>
      </c>
      <c r="D24" s="60">
        <f>B24/B19</f>
        <v>80</v>
      </c>
      <c r="E24" s="48"/>
      <c r="G24" s="56" t="s">
        <v>38</v>
      </c>
      <c r="H24" s="57"/>
      <c r="I24" s="57"/>
      <c r="J24" s="58"/>
    </row>
    <row r="25" spans="1:10">
      <c r="A25" s="45" t="s">
        <v>39</v>
      </c>
      <c r="B25" s="59">
        <f>SUM(B23:B24)</f>
        <v>3840000</v>
      </c>
      <c r="C25" s="60">
        <f>B25/B17</f>
        <v>85.964503823629499</v>
      </c>
      <c r="D25" s="60">
        <f>B25/B19</f>
        <v>7680</v>
      </c>
      <c r="E25" s="48"/>
      <c r="G25" s="45">
        <v>25239</v>
      </c>
      <c r="H25" s="46"/>
      <c r="I25" s="46"/>
      <c r="J25" s="48"/>
    </row>
    <row r="26" spans="1:10" ht="16" thickBot="1">
      <c r="A26" s="45"/>
      <c r="B26" s="59"/>
      <c r="C26" s="46"/>
      <c r="D26" s="46"/>
      <c r="E26" s="48"/>
      <c r="G26" s="61"/>
      <c r="H26" s="62"/>
      <c r="I26" s="62"/>
      <c r="J26" s="63"/>
    </row>
    <row r="27" spans="1:10">
      <c r="A27" s="45"/>
      <c r="B27" s="59"/>
      <c r="C27" s="46"/>
      <c r="D27" s="46"/>
      <c r="E27" s="48"/>
    </row>
    <row r="28" spans="1:10">
      <c r="A28" s="45" t="s">
        <v>40</v>
      </c>
      <c r="B28" s="59">
        <f>B18*C28</f>
        <v>4914000</v>
      </c>
      <c r="C28" s="60">
        <v>195</v>
      </c>
      <c r="D28" s="60">
        <f>B28/B19</f>
        <v>9828</v>
      </c>
      <c r="E28" s="48"/>
    </row>
    <row r="29" spans="1:10">
      <c r="A29" s="45" t="s">
        <v>5</v>
      </c>
      <c r="B29" s="59">
        <f>B28*0.1</f>
        <v>491400</v>
      </c>
      <c r="C29" s="60">
        <f>B29/B18</f>
        <v>19.5</v>
      </c>
      <c r="D29" s="60">
        <f>B29/B19</f>
        <v>982.8</v>
      </c>
      <c r="E29" s="48"/>
    </row>
    <row r="30" spans="1:10">
      <c r="A30" s="45" t="s">
        <v>41</v>
      </c>
      <c r="B30" s="59">
        <f>SUM(B28:B29)</f>
        <v>5405400</v>
      </c>
      <c r="C30" s="60">
        <f>B30/B18</f>
        <v>214.5</v>
      </c>
      <c r="D30" s="60">
        <f>B30/B19</f>
        <v>10810.8</v>
      </c>
      <c r="E30" s="48"/>
    </row>
    <row r="31" spans="1:10">
      <c r="A31" s="45"/>
      <c r="B31" s="59"/>
      <c r="C31" s="46"/>
      <c r="D31" s="46"/>
      <c r="E31" s="48"/>
    </row>
    <row r="32" spans="1:10">
      <c r="A32" s="45" t="s">
        <v>3</v>
      </c>
      <c r="B32" s="59">
        <v>512300</v>
      </c>
      <c r="C32" s="60">
        <f>B32/B18</f>
        <v>20.329365079365079</v>
      </c>
      <c r="D32" s="60">
        <f>B32/B19</f>
        <v>1024.5999999999999</v>
      </c>
      <c r="E32" s="48"/>
    </row>
    <row r="33" spans="1:6">
      <c r="A33" s="45" t="s">
        <v>42</v>
      </c>
      <c r="B33" s="59">
        <f>B32*0.1</f>
        <v>51230</v>
      </c>
      <c r="C33" s="60">
        <f>B33/B18</f>
        <v>2.0329365079365078</v>
      </c>
      <c r="D33" s="60">
        <f>B33/B19</f>
        <v>102.46</v>
      </c>
      <c r="E33" s="48"/>
    </row>
    <row r="34" spans="1:6">
      <c r="A34" s="45" t="s">
        <v>43</v>
      </c>
      <c r="B34" s="59">
        <f>SUM(B32:B33)</f>
        <v>563530</v>
      </c>
      <c r="C34" s="60">
        <f>B34/B18</f>
        <v>22.362301587301587</v>
      </c>
      <c r="D34" s="60">
        <f>B34/B19</f>
        <v>1127.06</v>
      </c>
      <c r="E34" s="48"/>
      <c r="F34" s="77">
        <f>B28</f>
        <v>4914000</v>
      </c>
    </row>
    <row r="35" spans="1:6">
      <c r="A35" s="45"/>
      <c r="B35" s="59"/>
      <c r="C35" s="46"/>
      <c r="D35" s="46"/>
      <c r="E35" s="48"/>
      <c r="F35">
        <v>200000</v>
      </c>
    </row>
    <row r="36" spans="1:6">
      <c r="A36" s="64" t="s">
        <v>6</v>
      </c>
      <c r="B36" s="65">
        <f>SUM(B25,B30,B34)</f>
        <v>9808930</v>
      </c>
      <c r="C36" s="66">
        <f>B36/B18</f>
        <v>389.24325396825395</v>
      </c>
      <c r="D36" s="66">
        <f>B36/B19</f>
        <v>19617.86</v>
      </c>
      <c r="E36" s="48"/>
      <c r="F36" s="77">
        <f>F34-F35</f>
        <v>4714000</v>
      </c>
    </row>
    <row r="37" spans="1:6">
      <c r="A37" s="45"/>
      <c r="B37" s="59"/>
      <c r="C37" s="46"/>
      <c r="D37" s="46"/>
      <c r="E37" s="48"/>
      <c r="F37" s="77">
        <f>F36/10</f>
        <v>471400</v>
      </c>
    </row>
    <row r="38" spans="1:6">
      <c r="A38" s="52" t="s">
        <v>44</v>
      </c>
      <c r="B38" s="1"/>
      <c r="C38" s="1"/>
      <c r="D38" s="1"/>
      <c r="E38" s="67"/>
    </row>
    <row r="39" spans="1:6">
      <c r="A39" s="45" t="s">
        <v>6</v>
      </c>
      <c r="B39" s="59">
        <f>B36</f>
        <v>9808930</v>
      </c>
      <c r="C39" s="59"/>
      <c r="D39" s="59"/>
      <c r="E39" s="68"/>
    </row>
    <row r="40" spans="1:6">
      <c r="A40" s="45" t="s">
        <v>45</v>
      </c>
      <c r="B40" s="59">
        <v>0</v>
      </c>
      <c r="C40" s="59"/>
      <c r="D40" s="59"/>
      <c r="E40" s="68"/>
    </row>
    <row r="41" spans="1:6">
      <c r="A41" s="64" t="s">
        <v>46</v>
      </c>
      <c r="B41" s="65">
        <f>SUM(B39:B40)</f>
        <v>9808930</v>
      </c>
      <c r="C41" s="59"/>
      <c r="D41" s="59"/>
      <c r="E41" s="68"/>
    </row>
    <row r="42" spans="1:6">
      <c r="A42" s="45"/>
      <c r="B42" s="59"/>
      <c r="C42" s="59"/>
      <c r="D42" s="59"/>
      <c r="E42" s="68"/>
    </row>
    <row r="43" spans="1:6" ht="16" thickBot="1">
      <c r="A43" s="69"/>
      <c r="B43" s="70"/>
      <c r="C43" s="70"/>
      <c r="D43" s="70"/>
      <c r="E43" s="71"/>
    </row>
    <row r="44" spans="1:6">
      <c r="B44" s="72"/>
      <c r="C44" s="72"/>
      <c r="D44" s="72"/>
      <c r="E44" s="72"/>
    </row>
    <row r="45" spans="1:6">
      <c r="B45" s="73"/>
      <c r="C45" s="74"/>
      <c r="D45" s="74"/>
    </row>
    <row r="46" spans="1:6">
      <c r="A46" s="2" t="s">
        <v>47</v>
      </c>
    </row>
    <row r="47" spans="1:6">
      <c r="A47" t="s">
        <v>48</v>
      </c>
    </row>
    <row r="48" spans="1:6">
      <c r="A48" t="s">
        <v>49</v>
      </c>
    </row>
    <row r="49" spans="1:12">
      <c r="A49" s="75" t="s">
        <v>50</v>
      </c>
    </row>
    <row r="50" spans="1:12">
      <c r="A50" t="s">
        <v>51</v>
      </c>
    </row>
    <row r="51" spans="1:12">
      <c r="A51" t="s">
        <v>52</v>
      </c>
    </row>
    <row r="54" spans="1:12">
      <c r="B54" s="46"/>
      <c r="C54" s="46"/>
      <c r="D54" s="46"/>
      <c r="E54" s="46"/>
    </row>
    <row r="55" spans="1:12">
      <c r="F55" s="46"/>
      <c r="G55" s="46"/>
      <c r="H55" s="46"/>
      <c r="I55" s="46"/>
      <c r="J55" s="46"/>
      <c r="K55" s="46"/>
      <c r="L55" s="46"/>
    </row>
  </sheetData>
  <mergeCells count="13">
    <mergeCell ref="G23:J23"/>
    <mergeCell ref="G24:J24"/>
    <mergeCell ref="G26:J26"/>
    <mergeCell ref="D7:E7"/>
    <mergeCell ref="D9:E9"/>
    <mergeCell ref="D10:E10"/>
    <mergeCell ref="D11:E11"/>
    <mergeCell ref="G21:J21"/>
    <mergeCell ref="G22:J22"/>
    <mergeCell ref="A3:D3"/>
    <mergeCell ref="E3:F3"/>
    <mergeCell ref="A4:F4"/>
    <mergeCell ref="A5:F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D14" sqref="D14"/>
    </sheetView>
  </sheetViews>
  <sheetFormatPr baseColWidth="10" defaultRowHeight="15" x14ac:dyDescent="0"/>
  <cols>
    <col min="8" max="18" width="11.33203125" bestFit="1" customWidth="1"/>
    <col min="23" max="23" width="12.83203125" bestFit="1" customWidth="1"/>
  </cols>
  <sheetData>
    <row r="1" spans="1:23"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53</v>
      </c>
      <c r="O1" t="s">
        <v>55</v>
      </c>
      <c r="P1" t="s">
        <v>56</v>
      </c>
      <c r="Q1" t="s">
        <v>57</v>
      </c>
      <c r="R1" t="s">
        <v>58</v>
      </c>
      <c r="S1" t="s">
        <v>59</v>
      </c>
      <c r="T1" t="s">
        <v>60</v>
      </c>
      <c r="U1" t="s">
        <v>61</v>
      </c>
      <c r="V1" t="s">
        <v>62</v>
      </c>
    </row>
    <row r="2" spans="1:23">
      <c r="A2" t="s">
        <v>3</v>
      </c>
      <c r="B2" s="76"/>
      <c r="C2" s="76">
        <v>65383.33</v>
      </c>
      <c r="D2" s="76">
        <v>85383.33</v>
      </c>
      <c r="E2" s="76">
        <v>85383.33</v>
      </c>
      <c r="F2" s="76">
        <v>65383.33</v>
      </c>
      <c r="G2" s="76">
        <v>55383.33</v>
      </c>
      <c r="H2" s="76">
        <v>55383.33</v>
      </c>
      <c r="I2" s="76">
        <v>15000</v>
      </c>
      <c r="J2" s="76">
        <v>15000</v>
      </c>
      <c r="K2" s="76">
        <v>15000</v>
      </c>
      <c r="L2" s="76">
        <v>15000</v>
      </c>
      <c r="M2" s="76">
        <v>10000</v>
      </c>
      <c r="N2" s="76">
        <v>10000</v>
      </c>
      <c r="O2" s="76">
        <v>10000</v>
      </c>
      <c r="P2" s="76">
        <v>10000</v>
      </c>
      <c r="Q2" s="76"/>
      <c r="R2" s="76"/>
      <c r="S2" s="76"/>
      <c r="T2" s="76"/>
      <c r="U2" s="76"/>
      <c r="V2" s="76"/>
      <c r="W2" s="76">
        <f>SUM(B2:V2)</f>
        <v>512299.98000000004</v>
      </c>
    </row>
    <row r="3" spans="1:23">
      <c r="A3" t="s">
        <v>4</v>
      </c>
      <c r="B3" s="76"/>
      <c r="C3" s="76"/>
      <c r="D3" s="76"/>
      <c r="E3" s="76"/>
      <c r="F3" s="76"/>
      <c r="G3" s="76"/>
      <c r="H3" s="76">
        <v>200000</v>
      </c>
      <c r="I3" s="76">
        <v>471400</v>
      </c>
      <c r="J3" s="76">
        <v>471400</v>
      </c>
      <c r="K3" s="76">
        <v>471400</v>
      </c>
      <c r="L3" s="76">
        <v>471400</v>
      </c>
      <c r="M3" s="76">
        <v>471400</v>
      </c>
      <c r="N3" s="76">
        <v>471400</v>
      </c>
      <c r="O3" s="76">
        <v>471400</v>
      </c>
      <c r="P3" s="76">
        <v>471400</v>
      </c>
      <c r="Q3" s="76">
        <v>471400</v>
      </c>
      <c r="R3" s="76">
        <v>471400</v>
      </c>
      <c r="S3" s="76"/>
      <c r="T3" s="76"/>
      <c r="U3" s="76"/>
      <c r="V3" s="76"/>
      <c r="W3" s="76">
        <f>SUM(B3:V3)</f>
        <v>4914000</v>
      </c>
    </row>
    <row r="4" spans="1:23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3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>
        <f>SUM(W2:W3)</f>
        <v>5426299.9800000004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 Budget</vt:lpstr>
      <vt:lpstr>Sheet2</vt:lpstr>
    </vt:vector>
  </TitlesOfParts>
  <Company>College Futures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Gonzalez</dc:creator>
  <cp:lastModifiedBy>Francisco Javier Gonzalez</cp:lastModifiedBy>
  <dcterms:created xsi:type="dcterms:W3CDTF">2017-02-06T18:22:53Z</dcterms:created>
  <dcterms:modified xsi:type="dcterms:W3CDTF">2017-02-06T18:30:32Z</dcterms:modified>
</cp:coreProperties>
</file>