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226"/>
  <workbookPr autoCompressPictures="0"/>
  <bookViews>
    <workbookView xWindow="0" yWindow="0" windowWidth="23040" windowHeight="8280" firstSheet="2" activeTab="2"/>
  </bookViews>
  <sheets>
    <sheet name="BS Slide" sheetId="1" state="hidden" r:id="rId1"/>
    <sheet name="BS Slide (2)" sheetId="2" state="hidden" r:id="rId2"/>
    <sheet name="BalanceSheet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hidden="1">#N/A</definedName>
    <definedName name="budgetversions">[1]Map!$B$15:$B$20</definedName>
    <definedName name="budgetyears">[1]Map!$C$27:$C$37</definedName>
    <definedName name="COA">'[1]Chart of Accounts 15-16'!$A$5:$F$802</definedName>
    <definedName name="Expenses_1">'[1]IN Allocations'!$E$43:$E$62</definedName>
    <definedName name="Expenses_2">'[1]IN Allocations'!$X$43:$X$62</definedName>
    <definedName name="Expenses_3">'[1]IN Allocations'!$AP$43:$AP$62</definedName>
    <definedName name="Expenses_4">'[1]IN Allocations'!$BH$43:$BH$62</definedName>
    <definedName name="Expenses_5">'[1]IN Allocations'!$BZ$43:$BZ$62</definedName>
    <definedName name="Expenses_6">'[1]IN Allocations'!$CR$43:$CR$62</definedName>
    <definedName name="Expenses_B">'[1]IN Allocations'!$DJ$43:$DJ$62</definedName>
    <definedName name="HTML_CodePage" hidden="1">1252</definedName>
    <definedName name="HTML_Control" localSheetId="0" hidden="1">{"'Sheet1'!$A$1:$K$359"}</definedName>
    <definedName name="HTML_Control" localSheetId="1" hidden="1">{"'Sheet1'!$A$1:$K$359"}</definedName>
    <definedName name="HTML_Control" hidden="1">{"'Sheet1'!$A$1:$K$359"}</definedName>
    <definedName name="HTML_Description" hidden="1">""</definedName>
    <definedName name="HTML_Email" hidden="1">""</definedName>
    <definedName name="HTML_Header" hidden="1">"Master List of Resources"</definedName>
    <definedName name="HTML_LastUpdate" hidden="1">"7/12/99"</definedName>
    <definedName name="HTML_LineAfter" hidden="1">FALSE</definedName>
    <definedName name="HTML_LineBefore" hidden="1">FALSE</definedName>
    <definedName name="HTML_Name" hidden="1">"Mary Eve Peek"</definedName>
    <definedName name="HTML_OBDlg2" hidden="1">TRUE</definedName>
    <definedName name="HTML_OBDlg4" hidden="1">TRUE</definedName>
    <definedName name="HTML_OS" hidden="1">0</definedName>
    <definedName name="HTML_PathFile" hidden="1">"H:\ofsma\sacs\ResourceHistory.htm"</definedName>
    <definedName name="HTML_Title" hidden="1">"Master List of Resources"</definedName>
    <definedName name="Number_of_Payments_9" localSheetId="1">MATCH(0.01,End_Bal_9,-1)+1</definedName>
    <definedName name="Number_of_Payments_9">MATCH(0.01,End_Bal_9,-1)+1</definedName>
    <definedName name="Print_Area_Reset" localSheetId="1">OFFSET(Full_Print,0,0,Last_Row)</definedName>
    <definedName name="Print_Area_Reset">OFFSET(Full_Print,0,0,Last_Row)</definedName>
    <definedName name="Revenues_1">'[1]IN Allocations'!$E$8:$E$37</definedName>
    <definedName name="Revenues_2">'[1]IN Allocations'!$X$8:$X$37</definedName>
    <definedName name="Revenues_3">'[1]IN Allocations'!$AP$8:$AP$37</definedName>
    <definedName name="Revenues_4">'[1]IN Allocations'!$BH$8:$BH$37</definedName>
    <definedName name="Revenues_5">'[1]IN Allocations'!$BZ$8:$BZ$37</definedName>
    <definedName name="Revenues_6">'[1]IN Allocations'!$CR$8:$CR$37</definedName>
    <definedName name="Revenues_B">'[1]IN Allocations'!$DJ$8:$DJ$37</definedName>
    <definedName name="schoolstatus">'[1]IN DETAIL'!$A$814:$A$816</definedName>
    <definedName name="Values_Entered_9" localSheetId="1">IF(Loan_Amount_9*Interest_Rate_9*Loan_Years_9*Loan_Start_9&gt;0,1,0)</definedName>
    <definedName name="Values_Entered_9">IF(Loan_Amount_9*Interest_Rate_9*Loan_Years_9*Loan_Start_9&gt;0,1,0)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0" i="3" l="1"/>
  <c r="I53" i="3"/>
  <c r="H53" i="3"/>
  <c r="G53" i="3"/>
  <c r="G14" i="3"/>
  <c r="G17" i="3"/>
  <c r="G20" i="3"/>
  <c r="G23" i="3"/>
  <c r="G26" i="3"/>
  <c r="G29" i="3"/>
  <c r="G32" i="3"/>
  <c r="G35" i="3"/>
  <c r="G38" i="3"/>
  <c r="G43" i="3"/>
  <c r="G46" i="3"/>
  <c r="G51" i="3"/>
  <c r="G52" i="3"/>
  <c r="G54" i="3"/>
  <c r="F53" i="3"/>
  <c r="E53" i="3"/>
  <c r="D53" i="3"/>
  <c r="D14" i="3"/>
  <c r="D17" i="3"/>
  <c r="D20" i="3"/>
  <c r="D23" i="3"/>
  <c r="D26" i="3"/>
  <c r="D29" i="3"/>
  <c r="D32" i="3"/>
  <c r="D35" i="3"/>
  <c r="D38" i="3"/>
  <c r="D43" i="3"/>
  <c r="D46" i="3"/>
  <c r="D51" i="3"/>
  <c r="D52" i="3"/>
  <c r="D54" i="3"/>
  <c r="I14" i="3"/>
  <c r="I17" i="3"/>
  <c r="I20" i="3"/>
  <c r="I23" i="3"/>
  <c r="I26" i="3"/>
  <c r="I29" i="3"/>
  <c r="I32" i="3"/>
  <c r="I35" i="3"/>
  <c r="I38" i="3"/>
  <c r="I43" i="3"/>
  <c r="I46" i="3"/>
  <c r="I51" i="3"/>
  <c r="I52" i="3"/>
  <c r="I54" i="3"/>
  <c r="H14" i="3"/>
  <c r="H17" i="3"/>
  <c r="H20" i="3"/>
  <c r="H23" i="3"/>
  <c r="H26" i="3"/>
  <c r="H29" i="3"/>
  <c r="H32" i="3"/>
  <c r="H35" i="3"/>
  <c r="H38" i="3"/>
  <c r="H43" i="3"/>
  <c r="H46" i="3"/>
  <c r="H51" i="3"/>
  <c r="H52" i="3"/>
  <c r="H54" i="3"/>
  <c r="F14" i="3"/>
  <c r="F17" i="3"/>
  <c r="F20" i="3"/>
  <c r="F23" i="3"/>
  <c r="F26" i="3"/>
  <c r="F29" i="3"/>
  <c r="F32" i="3"/>
  <c r="F35" i="3"/>
  <c r="F38" i="3"/>
  <c r="F43" i="3"/>
  <c r="F46" i="3"/>
  <c r="F51" i="3"/>
  <c r="F52" i="3"/>
  <c r="F54" i="3"/>
  <c r="E14" i="3"/>
  <c r="E17" i="3"/>
  <c r="E20" i="3"/>
  <c r="E23" i="3"/>
  <c r="E26" i="3"/>
  <c r="E29" i="3"/>
  <c r="E32" i="3"/>
  <c r="E35" i="3"/>
  <c r="E38" i="3"/>
  <c r="E43" i="3"/>
  <c r="E46" i="3"/>
  <c r="E51" i="3"/>
  <c r="E52" i="3"/>
  <c r="E54" i="3"/>
  <c r="C14" i="3"/>
  <c r="C17" i="3"/>
  <c r="C20" i="3"/>
  <c r="C23" i="3"/>
  <c r="C26" i="3"/>
  <c r="C29" i="3"/>
  <c r="C32" i="3"/>
  <c r="C35" i="3"/>
  <c r="C38" i="3"/>
  <c r="C43" i="3"/>
  <c r="C46" i="3"/>
  <c r="C51" i="3"/>
  <c r="C52" i="3"/>
  <c r="C53" i="3"/>
  <c r="C54" i="3"/>
  <c r="J14" i="3"/>
  <c r="J17" i="3"/>
  <c r="J20" i="3"/>
  <c r="J23" i="3"/>
  <c r="J26" i="3"/>
  <c r="J29" i="3"/>
  <c r="J32" i="3"/>
  <c r="J35" i="3"/>
  <c r="J38" i="3"/>
  <c r="J43" i="3"/>
  <c r="J46" i="3"/>
  <c r="J51" i="3"/>
  <c r="J52" i="3"/>
  <c r="J53" i="3"/>
  <c r="N13" i="2"/>
  <c r="D20" i="2"/>
  <c r="E20" i="2"/>
  <c r="F20" i="2"/>
  <c r="G20" i="2"/>
  <c r="H20" i="2"/>
  <c r="I20" i="2"/>
  <c r="J20" i="2"/>
  <c r="K20" i="2"/>
  <c r="L20" i="2"/>
  <c r="M20" i="2"/>
  <c r="N20" i="2"/>
  <c r="D13" i="2"/>
  <c r="E13" i="2"/>
  <c r="F13" i="2"/>
  <c r="G13" i="2"/>
  <c r="H13" i="2"/>
  <c r="I13" i="2"/>
  <c r="J13" i="2"/>
  <c r="K13" i="2"/>
  <c r="L13" i="2"/>
  <c r="M13" i="2"/>
  <c r="C20" i="2"/>
  <c r="C13" i="2"/>
  <c r="O13" i="2"/>
  <c r="E11" i="2"/>
  <c r="F11" i="2"/>
  <c r="G11" i="2"/>
  <c r="H11" i="2"/>
  <c r="I11" i="2"/>
  <c r="J11" i="2"/>
  <c r="K11" i="2"/>
  <c r="L11" i="2"/>
  <c r="M11" i="2"/>
  <c r="N11" i="2"/>
  <c r="C11" i="2"/>
  <c r="D21" i="2"/>
  <c r="E21" i="2"/>
  <c r="F21" i="2"/>
  <c r="G21" i="2"/>
  <c r="H21" i="2"/>
  <c r="I21" i="2"/>
  <c r="J21" i="2"/>
  <c r="K21" i="2"/>
  <c r="L21" i="2"/>
  <c r="M21" i="2"/>
  <c r="N21" i="2"/>
  <c r="C21" i="2"/>
  <c r="D24" i="2"/>
  <c r="E24" i="2"/>
  <c r="F24" i="2"/>
  <c r="G24" i="2"/>
  <c r="H24" i="2"/>
  <c r="I24" i="2"/>
  <c r="J24" i="2"/>
  <c r="K24" i="2"/>
  <c r="M24" i="2"/>
  <c r="N24" i="2"/>
  <c r="D23" i="2"/>
  <c r="E23" i="2"/>
  <c r="F23" i="2"/>
  <c r="G23" i="2"/>
  <c r="H23" i="2"/>
  <c r="I23" i="2"/>
  <c r="J23" i="2"/>
  <c r="K23" i="2"/>
  <c r="L23" i="2"/>
  <c r="M23" i="2"/>
  <c r="N23" i="2"/>
  <c r="D22" i="2"/>
  <c r="E22" i="2"/>
  <c r="F22" i="2"/>
  <c r="G22" i="2"/>
  <c r="H22" i="2"/>
  <c r="I22" i="2"/>
  <c r="J22" i="2"/>
  <c r="K22" i="2"/>
  <c r="L22" i="2"/>
  <c r="M22" i="2"/>
  <c r="N22" i="2"/>
  <c r="D19" i="2"/>
  <c r="E19" i="2"/>
  <c r="F19" i="2"/>
  <c r="G19" i="2"/>
  <c r="H19" i="2"/>
  <c r="I19" i="2"/>
  <c r="J19" i="2"/>
  <c r="K19" i="2"/>
  <c r="L19" i="2"/>
  <c r="M19" i="2"/>
  <c r="N19" i="2"/>
  <c r="C23" i="2"/>
  <c r="O23" i="2"/>
  <c r="C24" i="2"/>
  <c r="C22" i="2"/>
  <c r="C19" i="2"/>
  <c r="N184" i="3"/>
  <c r="N183" i="3"/>
  <c r="M182" i="3"/>
  <c r="M185" i="3"/>
  <c r="L182" i="3"/>
  <c r="L185" i="3"/>
  <c r="K182" i="3"/>
  <c r="K185" i="3"/>
  <c r="J182" i="3"/>
  <c r="J185" i="3"/>
  <c r="I182" i="3"/>
  <c r="I185" i="3"/>
  <c r="H182" i="3"/>
  <c r="H185" i="3"/>
  <c r="G182" i="3"/>
  <c r="G185" i="3"/>
  <c r="F182" i="3"/>
  <c r="F185" i="3"/>
  <c r="E182" i="3"/>
  <c r="E185" i="3"/>
  <c r="D182" i="3"/>
  <c r="D185" i="3"/>
  <c r="C182" i="3"/>
  <c r="C185" i="3"/>
  <c r="B182" i="3"/>
  <c r="B185" i="3"/>
  <c r="N181" i="3"/>
  <c r="N180" i="3"/>
  <c r="N182" i="3"/>
  <c r="N185" i="3"/>
  <c r="F176" i="3"/>
  <c r="F177" i="3"/>
  <c r="M176" i="3"/>
  <c r="M177" i="3"/>
  <c r="L176" i="3"/>
  <c r="L177" i="3"/>
  <c r="K176" i="3"/>
  <c r="K177" i="3"/>
  <c r="J176" i="3"/>
  <c r="J177" i="3"/>
  <c r="I176" i="3"/>
  <c r="I177" i="3"/>
  <c r="H176" i="3"/>
  <c r="H177" i="3"/>
  <c r="G176" i="3"/>
  <c r="G177" i="3"/>
  <c r="E176" i="3"/>
  <c r="E177" i="3"/>
  <c r="D176" i="3"/>
  <c r="D177" i="3"/>
  <c r="C176" i="3"/>
  <c r="C177" i="3"/>
  <c r="B176" i="3"/>
  <c r="B177" i="3"/>
  <c r="N175" i="3"/>
  <c r="N174" i="3"/>
  <c r="N169" i="3"/>
  <c r="N168" i="3"/>
  <c r="N167" i="3"/>
  <c r="M166" i="3"/>
  <c r="M170" i="3"/>
  <c r="L166" i="3"/>
  <c r="L170" i="3"/>
  <c r="K166" i="3"/>
  <c r="K170" i="3"/>
  <c r="J166" i="3"/>
  <c r="J170" i="3"/>
  <c r="I166" i="3"/>
  <c r="I170" i="3"/>
  <c r="H166" i="3"/>
  <c r="H170" i="3"/>
  <c r="G166" i="3"/>
  <c r="G170" i="3"/>
  <c r="F166" i="3"/>
  <c r="F170" i="3"/>
  <c r="E166" i="3"/>
  <c r="E170" i="3"/>
  <c r="D166" i="3"/>
  <c r="D170" i="3"/>
  <c r="C166" i="3"/>
  <c r="C170" i="3"/>
  <c r="B166" i="3"/>
  <c r="B170" i="3"/>
  <c r="N165" i="3"/>
  <c r="N166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N143" i="3"/>
  <c r="N144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N140" i="3"/>
  <c r="N141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N137" i="3"/>
  <c r="N138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N134" i="3"/>
  <c r="N135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N131" i="3"/>
  <c r="N132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N128" i="3"/>
  <c r="N129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N125" i="3"/>
  <c r="N126" i="3"/>
  <c r="M123" i="3"/>
  <c r="L123" i="3"/>
  <c r="L145" i="3"/>
  <c r="K123" i="3"/>
  <c r="J123" i="3"/>
  <c r="I123" i="3"/>
  <c r="H123" i="3"/>
  <c r="H145" i="3"/>
  <c r="G123" i="3"/>
  <c r="F123" i="3"/>
  <c r="E123" i="3"/>
  <c r="D123" i="3"/>
  <c r="D145" i="3"/>
  <c r="C123" i="3"/>
  <c r="B123" i="3"/>
  <c r="N122" i="3"/>
  <c r="N123" i="3"/>
  <c r="M118" i="3"/>
  <c r="M119" i="3"/>
  <c r="E118" i="3"/>
  <c r="E119" i="3"/>
  <c r="L118" i="3"/>
  <c r="L119" i="3"/>
  <c r="K118" i="3"/>
  <c r="K119" i="3"/>
  <c r="J118" i="3"/>
  <c r="J119" i="3"/>
  <c r="I118" i="3"/>
  <c r="I119" i="3"/>
  <c r="H118" i="3"/>
  <c r="H119" i="3"/>
  <c r="G118" i="3"/>
  <c r="G119" i="3"/>
  <c r="F118" i="3"/>
  <c r="F119" i="3"/>
  <c r="D118" i="3"/>
  <c r="D119" i="3"/>
  <c r="C118" i="3"/>
  <c r="C119" i="3"/>
  <c r="B118" i="3"/>
  <c r="B119" i="3"/>
  <c r="N117" i="3"/>
  <c r="N116" i="3"/>
  <c r="N115" i="3"/>
  <c r="N114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N107" i="3"/>
  <c r="N108" i="3"/>
  <c r="M105" i="3"/>
  <c r="N12" i="2"/>
  <c r="L105" i="3"/>
  <c r="M12" i="2"/>
  <c r="K105" i="3"/>
  <c r="L12" i="2"/>
  <c r="J105" i="3"/>
  <c r="K12" i="2"/>
  <c r="I105" i="3"/>
  <c r="J12" i="2"/>
  <c r="H105" i="3"/>
  <c r="I12" i="2"/>
  <c r="G105" i="3"/>
  <c r="H12" i="2"/>
  <c r="F105" i="3"/>
  <c r="G12" i="2"/>
  <c r="E105" i="3"/>
  <c r="F12" i="2"/>
  <c r="D105" i="3"/>
  <c r="E12" i="2"/>
  <c r="C105" i="3"/>
  <c r="D12" i="2"/>
  <c r="B105" i="3"/>
  <c r="N104" i="3"/>
  <c r="N103" i="3"/>
  <c r="N102" i="3"/>
  <c r="N101" i="3"/>
  <c r="N100" i="3"/>
  <c r="N99" i="3"/>
  <c r="N98" i="3"/>
  <c r="N97" i="3"/>
  <c r="N96" i="3"/>
  <c r="M93" i="3"/>
  <c r="L93" i="3"/>
  <c r="K93" i="3"/>
  <c r="J93" i="3"/>
  <c r="I93" i="3"/>
  <c r="H93" i="3"/>
  <c r="G93" i="3"/>
  <c r="F93" i="3"/>
  <c r="E93" i="3"/>
  <c r="D93" i="3"/>
  <c r="C93" i="3"/>
  <c r="B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M76" i="3"/>
  <c r="M77" i="3"/>
  <c r="N10" i="2"/>
  <c r="L76" i="3"/>
  <c r="L77" i="3"/>
  <c r="M10" i="2"/>
  <c r="K76" i="3"/>
  <c r="K77" i="3"/>
  <c r="L10" i="2"/>
  <c r="J76" i="3"/>
  <c r="J77" i="3"/>
  <c r="I76" i="3"/>
  <c r="I77" i="3"/>
  <c r="J10" i="2"/>
  <c r="H76" i="3"/>
  <c r="H77" i="3"/>
  <c r="I10" i="2"/>
  <c r="G76" i="3"/>
  <c r="G77" i="3"/>
  <c r="H10" i="2"/>
  <c r="F76" i="3"/>
  <c r="F77" i="3"/>
  <c r="E76" i="3"/>
  <c r="E77" i="3"/>
  <c r="F10" i="2"/>
  <c r="D76" i="3"/>
  <c r="D77" i="3"/>
  <c r="E10" i="2"/>
  <c r="C76" i="3"/>
  <c r="C77" i="3"/>
  <c r="D10" i="2"/>
  <c r="B76" i="3"/>
  <c r="B77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M51" i="3"/>
  <c r="L51" i="3"/>
  <c r="K51" i="3"/>
  <c r="B51" i="3"/>
  <c r="N50" i="3"/>
  <c r="N49" i="3"/>
  <c r="N48" i="3"/>
  <c r="M46" i="3"/>
  <c r="L46" i="3"/>
  <c r="K46" i="3"/>
  <c r="B46" i="3"/>
  <c r="N45" i="3"/>
  <c r="N46" i="3"/>
  <c r="M43" i="3"/>
  <c r="L43" i="3"/>
  <c r="K43" i="3"/>
  <c r="B43" i="3"/>
  <c r="N42" i="3"/>
  <c r="N41" i="3"/>
  <c r="N40" i="3"/>
  <c r="M38" i="3"/>
  <c r="L38" i="3"/>
  <c r="K38" i="3"/>
  <c r="B38" i="3"/>
  <c r="N37" i="3"/>
  <c r="N38" i="3"/>
  <c r="M35" i="3"/>
  <c r="L35" i="3"/>
  <c r="K35" i="3"/>
  <c r="B35" i="3"/>
  <c r="N34" i="3"/>
  <c r="N35" i="3"/>
  <c r="M32" i="3"/>
  <c r="L32" i="3"/>
  <c r="K32" i="3"/>
  <c r="B32" i="3"/>
  <c r="N31" i="3"/>
  <c r="N32" i="3"/>
  <c r="M29" i="3"/>
  <c r="L29" i="3"/>
  <c r="K29" i="3"/>
  <c r="B29" i="3"/>
  <c r="N28" i="3"/>
  <c r="N29" i="3"/>
  <c r="M26" i="3"/>
  <c r="L26" i="3"/>
  <c r="K26" i="3"/>
  <c r="B26" i="3"/>
  <c r="N25" i="3"/>
  <c r="N26" i="3"/>
  <c r="M23" i="3"/>
  <c r="L23" i="3"/>
  <c r="K23" i="3"/>
  <c r="B23" i="3"/>
  <c r="N22" i="3"/>
  <c r="N23" i="3"/>
  <c r="M20" i="3"/>
  <c r="L20" i="3"/>
  <c r="K20" i="3"/>
  <c r="B20" i="3"/>
  <c r="N19" i="3"/>
  <c r="N20" i="3"/>
  <c r="M17" i="3"/>
  <c r="L17" i="3"/>
  <c r="K17" i="3"/>
  <c r="B17" i="3"/>
  <c r="N16" i="3"/>
  <c r="N17" i="3"/>
  <c r="M14" i="3"/>
  <c r="L14" i="3"/>
  <c r="K14" i="3"/>
  <c r="B14" i="3"/>
  <c r="B52" i="3"/>
  <c r="N13" i="3"/>
  <c r="N14" i="3"/>
  <c r="C12" i="2"/>
  <c r="N93" i="3"/>
  <c r="J145" i="3"/>
  <c r="K18" i="2"/>
  <c r="O24" i="2"/>
  <c r="O21" i="2"/>
  <c r="O20" i="2"/>
  <c r="O22" i="2"/>
  <c r="O11" i="2"/>
  <c r="O12" i="2"/>
  <c r="B145" i="3"/>
  <c r="C18" i="2"/>
  <c r="F145" i="3"/>
  <c r="G18" i="2"/>
  <c r="N176" i="3"/>
  <c r="N177" i="3"/>
  <c r="O19" i="2"/>
  <c r="L52" i="3"/>
  <c r="K52" i="3"/>
  <c r="H94" i="3"/>
  <c r="H109" i="3"/>
  <c r="N105" i="3"/>
  <c r="D171" i="3"/>
  <c r="D186" i="3"/>
  <c r="H171" i="3"/>
  <c r="H186" i="3"/>
  <c r="L171" i="3"/>
  <c r="L186" i="3"/>
  <c r="N145" i="3"/>
  <c r="E145" i="3"/>
  <c r="F18" i="2"/>
  <c r="I145" i="3"/>
  <c r="J18" i="2"/>
  <c r="M145" i="3"/>
  <c r="N18" i="2"/>
  <c r="N118" i="3"/>
  <c r="N119" i="3"/>
  <c r="C145" i="3"/>
  <c r="C171" i="3"/>
  <c r="C186" i="3"/>
  <c r="G145" i="3"/>
  <c r="G171" i="3"/>
  <c r="G186" i="3"/>
  <c r="K145" i="3"/>
  <c r="K171" i="3"/>
  <c r="K186" i="3"/>
  <c r="M18" i="2"/>
  <c r="I18" i="2"/>
  <c r="E18" i="2"/>
  <c r="D94" i="3"/>
  <c r="D109" i="3"/>
  <c r="B94" i="3"/>
  <c r="B109" i="3"/>
  <c r="C10" i="2"/>
  <c r="F94" i="3"/>
  <c r="F109" i="3"/>
  <c r="G10" i="2"/>
  <c r="J94" i="3"/>
  <c r="J109" i="3"/>
  <c r="K10" i="2"/>
  <c r="L94" i="3"/>
  <c r="L109" i="3"/>
  <c r="N76" i="3"/>
  <c r="N77" i="3"/>
  <c r="E94" i="3"/>
  <c r="E109" i="3"/>
  <c r="I94" i="3"/>
  <c r="I109" i="3"/>
  <c r="M52" i="3"/>
  <c r="M94" i="3"/>
  <c r="M109" i="3"/>
  <c r="N43" i="3"/>
  <c r="N51" i="3"/>
  <c r="C25" i="2"/>
  <c r="B171" i="3"/>
  <c r="B186" i="3"/>
  <c r="J171" i="3"/>
  <c r="J186" i="3"/>
  <c r="N52" i="3"/>
  <c r="N94" i="3"/>
  <c r="N109" i="3"/>
  <c r="C94" i="3"/>
  <c r="C109" i="3"/>
  <c r="G94" i="3"/>
  <c r="G109" i="3"/>
  <c r="L9" i="2"/>
  <c r="K94" i="3"/>
  <c r="K109" i="3"/>
  <c r="M171" i="3"/>
  <c r="M186" i="3"/>
  <c r="N170" i="3"/>
  <c r="N171" i="3"/>
  <c r="N186" i="3"/>
  <c r="L15" i="2"/>
  <c r="F171" i="3"/>
  <c r="F186" i="3"/>
  <c r="E171" i="3"/>
  <c r="E186" i="3"/>
  <c r="D18" i="2"/>
  <c r="L18" i="2"/>
  <c r="L25" i="2"/>
  <c r="L27" i="2"/>
  <c r="L28" i="2"/>
  <c r="O10" i="2"/>
  <c r="I171" i="3"/>
  <c r="I186" i="3"/>
  <c r="H18" i="2"/>
  <c r="O18" i="2"/>
  <c r="D9" i="2"/>
  <c r="E9" i="2"/>
  <c r="F9" i="2"/>
  <c r="G9" i="2"/>
  <c r="G15" i="2"/>
  <c r="H9" i="2"/>
  <c r="I9" i="2"/>
  <c r="J9" i="2"/>
  <c r="K9" i="2"/>
  <c r="M9" i="2"/>
  <c r="N9" i="2"/>
  <c r="C9" i="2"/>
  <c r="O9" i="2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N26" i="1"/>
  <c r="M26" i="1"/>
  <c r="L26" i="1"/>
  <c r="N25" i="1"/>
  <c r="M25" i="1"/>
  <c r="L25" i="1"/>
  <c r="N24" i="1"/>
  <c r="M24" i="1"/>
  <c r="L24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5" i="2"/>
  <c r="I15" i="2"/>
  <c r="J15" i="2"/>
  <c r="D15" i="2"/>
  <c r="H15" i="2"/>
  <c r="O14" i="2"/>
  <c r="M15" i="2"/>
  <c r="F15" i="2"/>
  <c r="D25" i="2"/>
  <c r="D27" i="2"/>
  <c r="D28" i="2"/>
  <c r="F25" i="2"/>
  <c r="J25" i="2"/>
  <c r="J27" i="2"/>
  <c r="J28" i="2"/>
  <c r="N25" i="2"/>
  <c r="K25" i="2"/>
  <c r="I25" i="2"/>
  <c r="I27" i="2"/>
  <c r="I28" i="2"/>
  <c r="G25" i="2"/>
  <c r="H25" i="2"/>
  <c r="H27" i="2"/>
  <c r="H28" i="2"/>
  <c r="E25" i="2"/>
  <c r="E27" i="2"/>
  <c r="E28" i="2"/>
  <c r="M25" i="2"/>
  <c r="M27" i="2"/>
  <c r="M28" i="2"/>
  <c r="K15" i="2"/>
  <c r="N15" i="2"/>
  <c r="C15" i="2"/>
  <c r="C27" i="2"/>
  <c r="C28" i="2"/>
  <c r="K27" i="2"/>
  <c r="K28" i="2"/>
  <c r="F27" i="2"/>
  <c r="F28" i="2"/>
  <c r="N27" i="2"/>
  <c r="N28" i="2"/>
  <c r="G27" i="2"/>
  <c r="G28" i="2"/>
  <c r="O25" i="2"/>
  <c r="O15" i="2"/>
  <c r="O14" i="1"/>
  <c r="O27" i="2"/>
  <c r="O28" i="2"/>
  <c r="H27" i="1"/>
  <c r="K27" i="1"/>
  <c r="C15" i="1"/>
  <c r="O13" i="1"/>
  <c r="D27" i="1"/>
  <c r="G15" i="1"/>
  <c r="N15" i="1"/>
  <c r="O10" i="1"/>
  <c r="J15" i="1"/>
  <c r="O12" i="1"/>
  <c r="O19" i="1"/>
  <c r="O22" i="1"/>
  <c r="O25" i="1"/>
  <c r="O26" i="1"/>
  <c r="F15" i="1"/>
  <c r="H15" i="1"/>
  <c r="F27" i="1"/>
  <c r="G27" i="1"/>
  <c r="L15" i="1"/>
  <c r="M15" i="1"/>
  <c r="L27" i="1"/>
  <c r="M27" i="1"/>
  <c r="N27" i="1"/>
  <c r="N29" i="1"/>
  <c r="N30" i="1"/>
  <c r="O23" i="1"/>
  <c r="O24" i="1"/>
  <c r="I15" i="1"/>
  <c r="I27" i="1"/>
  <c r="O9" i="1"/>
  <c r="J27" i="1"/>
  <c r="J29" i="1"/>
  <c r="J30" i="1"/>
  <c r="K15" i="1"/>
  <c r="D15" i="1"/>
  <c r="D29" i="1"/>
  <c r="D30" i="1"/>
  <c r="C27" i="1"/>
  <c r="O20" i="1"/>
  <c r="O18" i="1"/>
  <c r="O11" i="1"/>
  <c r="E27" i="1"/>
  <c r="O21" i="1"/>
  <c r="E15" i="1"/>
  <c r="G29" i="1"/>
  <c r="G30" i="1"/>
  <c r="C29" i="1"/>
  <c r="C30" i="1"/>
  <c r="H29" i="1"/>
  <c r="H30" i="1"/>
  <c r="O15" i="1"/>
  <c r="K29" i="1"/>
  <c r="K30" i="1"/>
  <c r="M29" i="1"/>
  <c r="M30" i="1"/>
  <c r="L29" i="1"/>
  <c r="L30" i="1"/>
  <c r="F29" i="1"/>
  <c r="F30" i="1"/>
  <c r="E29" i="1"/>
  <c r="E30" i="1"/>
  <c r="O27" i="1"/>
  <c r="I29" i="1"/>
  <c r="I30" i="1"/>
  <c r="O29" i="1"/>
  <c r="O30" i="1"/>
</calcChain>
</file>

<file path=xl/sharedStrings.xml><?xml version="1.0" encoding="utf-8"?>
<sst xmlns="http://schemas.openxmlformats.org/spreadsheetml/2006/main" count="283" uniqueCount="222">
  <si>
    <t>Magnolia Public Schools</t>
  </si>
  <si>
    <t>Balance Sheet Summary</t>
  </si>
  <si>
    <t xml:space="preserve">As of most recent monthly close </t>
  </si>
  <si>
    <t>MSA-1</t>
  </si>
  <si>
    <t>MSA-2</t>
  </si>
  <si>
    <t>MSA-3</t>
  </si>
  <si>
    <t>MSA-4</t>
  </si>
  <si>
    <t>MSA-5</t>
  </si>
  <si>
    <t>MSA-6</t>
  </si>
  <si>
    <t>MSA-7</t>
  </si>
  <si>
    <t>MSA-8</t>
  </si>
  <si>
    <t>MSA-SA</t>
  </si>
  <si>
    <t>MSA-SC</t>
  </si>
  <si>
    <t>MSA-SD</t>
  </si>
  <si>
    <t>MERF</t>
  </si>
  <si>
    <t>Total</t>
  </si>
  <si>
    <t>Assets</t>
  </si>
  <si>
    <t>Cash Balances</t>
  </si>
  <si>
    <t>Accounts Receivable</t>
  </si>
  <si>
    <t>Prepaids and Deposits</t>
  </si>
  <si>
    <t>Fixed Assets, Net</t>
  </si>
  <si>
    <t>Intercompany Balances Receivable &amp; Other</t>
  </si>
  <si>
    <t>Total Assets</t>
  </si>
  <si>
    <t>Liabilities &amp; Equity</t>
  </si>
  <si>
    <t>AP &amp; Accrued Expenses</t>
  </si>
  <si>
    <t>Due to Grantor Governments</t>
  </si>
  <si>
    <t>Deferred Revenue</t>
  </si>
  <si>
    <t>Intercompany Balances Payable</t>
  </si>
  <si>
    <t>Loans and other payables</t>
  </si>
  <si>
    <t>Beginning Net Assets - Audited</t>
  </si>
  <si>
    <t>Other Restatements</t>
  </si>
  <si>
    <t>Net Income (Loss) to Date</t>
  </si>
  <si>
    <t>Total Liabilities &amp; Equity</t>
  </si>
  <si>
    <t>Balance Check</t>
  </si>
  <si>
    <t>Error Check</t>
  </si>
  <si>
    <t>Temporarily Restricted</t>
  </si>
  <si>
    <t>Total LIABILITIES &amp; EQUITY</t>
  </si>
  <si>
    <t>Total Equity</t>
  </si>
  <si>
    <t>Net Income</t>
  </si>
  <si>
    <t>Total - Equity</t>
  </si>
  <si>
    <t>9791 - Beginning Fund Balance</t>
  </si>
  <si>
    <t>9781 - Temporarily Restricted</t>
  </si>
  <si>
    <t>Equity</t>
  </si>
  <si>
    <t>Total Long Term Liabilities</t>
  </si>
  <si>
    <t>Total - 9660 - Long Term Liabilities</t>
  </si>
  <si>
    <t>9669 - Other General Long Term Debt</t>
  </si>
  <si>
    <t>9667 - Capital Leases Payable</t>
  </si>
  <si>
    <t>9660 - Long Term Liabilities</t>
  </si>
  <si>
    <t>Long Term Liabilities</t>
  </si>
  <si>
    <t>Total Current Liabilities</t>
  </si>
  <si>
    <t>Total Other Current Liability</t>
  </si>
  <si>
    <t>9650 - Deferred Revenue</t>
  </si>
  <si>
    <t>9644 - Notes Payable Misc 1</t>
  </si>
  <si>
    <t>9640 - Current Loans</t>
  </si>
  <si>
    <t>Total - 9620 - Due to Student Groups/Other Agencies</t>
  </si>
  <si>
    <t>9621 - Due to (From) School 1</t>
  </si>
  <si>
    <t>9620 - Due to Student Groups/Other Agencies</t>
  </si>
  <si>
    <t>9610 - Due to Other Funds</t>
  </si>
  <si>
    <t>9590 - Due to Grantor Governments</t>
  </si>
  <si>
    <t>9580 - 403B Payable</t>
  </si>
  <si>
    <t>9570 - Wages Payable</t>
  </si>
  <si>
    <t>9561 - Retirement Liability - Other 2</t>
  </si>
  <si>
    <t>9555 - Retirement Liability - STRS</t>
  </si>
  <si>
    <t>9550 - Retirement Liability - PERS</t>
  </si>
  <si>
    <t>9540 - Payroll Liability - Federal</t>
  </si>
  <si>
    <t>9525 - Flex Plan Liability</t>
  </si>
  <si>
    <t>9514 - AP - Other</t>
  </si>
  <si>
    <t>9501 - Accrued Accounts Payable</t>
  </si>
  <si>
    <t>Other Current Liability</t>
  </si>
  <si>
    <t>Total Accounts Payable</t>
  </si>
  <si>
    <t>Total - 9500 - Accounts Payable</t>
  </si>
  <si>
    <t>9516 - AP - Payable to County (prior yr adj)</t>
  </si>
  <si>
    <t>9512 - AP - District Prior Year Prop Tax Adjustment</t>
  </si>
  <si>
    <t>9504 - AP - State Aid Overpayment</t>
  </si>
  <si>
    <t>9500 - Accounts Payable</t>
  </si>
  <si>
    <t>Accounts Payable</t>
  </si>
  <si>
    <t>Current Liabilities</t>
  </si>
  <si>
    <t>LIABILITIES &amp; EQUITY</t>
  </si>
  <si>
    <t>Total ASSETS</t>
  </si>
  <si>
    <t>Total Other Assets</t>
  </si>
  <si>
    <t>9360 - Other Asset - Deposits</t>
  </si>
  <si>
    <t>Other Assets</t>
  </si>
  <si>
    <t>Total Fixed Assets</t>
  </si>
  <si>
    <t>9460 - Fixed Asset - Leasehold Improvements</t>
  </si>
  <si>
    <t>9450 - Construction in Progress</t>
  </si>
  <si>
    <t>9445 - Accumulated Depreciation-Equipment</t>
  </si>
  <si>
    <t>9440 - Equipment</t>
  </si>
  <si>
    <t>9431 - Fixed Asset - Building Improvements</t>
  </si>
  <si>
    <t>Fixed Assets</t>
  </si>
  <si>
    <t>Total Current Assets</t>
  </si>
  <si>
    <t>Total Other Current Asset</t>
  </si>
  <si>
    <t>9330 - Prepaid Expenditures (Expenses)</t>
  </si>
  <si>
    <t>9311 - Due from Other Funds 16</t>
  </si>
  <si>
    <t>9310 - Due from Other Funds 15</t>
  </si>
  <si>
    <t>9309 - Due from Other Funds 14</t>
  </si>
  <si>
    <t>9308 - Due from Other Funds 13</t>
  </si>
  <si>
    <t>9307 - Due from Other Funds 12</t>
  </si>
  <si>
    <t>9306 - Due from Other Funds 11</t>
  </si>
  <si>
    <t>9305 - Due from Other Funds 10</t>
  </si>
  <si>
    <t>9304 - Due from Other Funds 9</t>
  </si>
  <si>
    <t>9303 - Due from Other Funds 8</t>
  </si>
  <si>
    <t>9302 - Due from Other Funds 7</t>
  </si>
  <si>
    <t>9301 - Due from Other Funds 6</t>
  </si>
  <si>
    <t>9300 - Due from Other Funds 5</t>
  </si>
  <si>
    <t>9295 - Due from Other Funds</t>
  </si>
  <si>
    <t>Other Current Asset</t>
  </si>
  <si>
    <t>Total Accounts Receivable</t>
  </si>
  <si>
    <t>Total - 9200 - Accounts Receivable</t>
  </si>
  <si>
    <t>9260 - AR - Misc</t>
  </si>
  <si>
    <t>9253 - AR - AR1</t>
  </si>
  <si>
    <t>9252 - AR - Gen Purpose/Categ/SHI PY Adj (Due from Co)</t>
  </si>
  <si>
    <t>9251 - AR - Gen Purpose prior yr adjustment (Due from District)</t>
  </si>
  <si>
    <t>9232 - AR - Property Taxes</t>
  </si>
  <si>
    <t>9213 - AR - Title III</t>
  </si>
  <si>
    <t>9212 - AR - Title II</t>
  </si>
  <si>
    <t>9201 - Employee Advances</t>
  </si>
  <si>
    <t>9200 - Accounts Receivable</t>
  </si>
  <si>
    <t>Total Bank</t>
  </si>
  <si>
    <t>Total - 9120-MSA-SD - Cash in Bank - MSA-SD</t>
  </si>
  <si>
    <t>9123-1670 - Cash in Bank - MSA-SD : Citibank Facility #1670</t>
  </si>
  <si>
    <t>9121-6494 - Cash in Bank - MSA-SD : Citibank Checking</t>
  </si>
  <si>
    <t>9110-MSA-SD - Cash in Bank - MSA-SD: Cash in County</t>
  </si>
  <si>
    <t>9120-MSA-SD - Cash in Bank - MSA-SD</t>
  </si>
  <si>
    <t>Total - 9120-MSA-SC - Cash in Bank - MSA-SC</t>
  </si>
  <si>
    <t>9121-6189 - Cash in Bank - MSA-SC : Citibank Checking</t>
  </si>
  <si>
    <t>9120-MSA-SC - Cash in Bank - MSA-SC</t>
  </si>
  <si>
    <t>Total - 9120-MSA-SA - Cash in Bank - MSA-SA</t>
  </si>
  <si>
    <t>9123-5942 - Cash in Bank - MSA-SA : Citibank Facility #5942</t>
  </si>
  <si>
    <t>9121-9844 - Cash in Bank - MSA-SA : Citibank Checking</t>
  </si>
  <si>
    <t>9110-MSA-SA - Cash in Bank - MSA-SA : Cash in County</t>
  </si>
  <si>
    <t>9120-MSA-SA - Cash in Bank - MSA-SA</t>
  </si>
  <si>
    <t>Total - 9120-MSA-8 - Cash in Bank - MSA-8</t>
  </si>
  <si>
    <t>9121-5041 - Cash in Bank - MSA-8 : Citibank Checking</t>
  </si>
  <si>
    <t>9120-MSA-8 - Cash in Bank - MSA-8</t>
  </si>
  <si>
    <t>Total - 9120-MSA-7 - Cash in Bank - MSA-7</t>
  </si>
  <si>
    <t>9121-2703 - Cash in Bank - MSA-7 : Citibank Checking</t>
  </si>
  <si>
    <t>9120-MSA-7 - Cash in Bank - MSA-7</t>
  </si>
  <si>
    <t>Total - 9120-MSA-6 - Cash in Bank - MSA-6</t>
  </si>
  <si>
    <t>9121-6121 - Cash in Bank - MSA-6 : Citibank Checking</t>
  </si>
  <si>
    <t>9120-MSA-6 - Cash in Bank - MSA-6</t>
  </si>
  <si>
    <t>Total - 9120-MSA-5 - Cash in Bank - MSA-5</t>
  </si>
  <si>
    <t>9121-6694 - Cash in Bank - MSA-5 : Citibank Checking</t>
  </si>
  <si>
    <t>9120-MSA-5 - Cash in Bank - MSA-5</t>
  </si>
  <si>
    <t>Total - 9120-MSA-4 - Cash in Bank - MSA-4</t>
  </si>
  <si>
    <t>9121-6769 - Cash in Bank - MSA-4 : Citibank Checking</t>
  </si>
  <si>
    <t>9120-MSA-4 - Cash in Bank - MSA-4</t>
  </si>
  <si>
    <t>Total - 9120-MSA-3 - Cash in Bank - MSA-3</t>
  </si>
  <si>
    <t>9121-3163 - Cash in Bank - MSA-3 : Citibank Checking</t>
  </si>
  <si>
    <t>9120-MSA-3 - Cash in Bank - MSA-3</t>
  </si>
  <si>
    <t>Total - 9120-MSA-2 - Cash in Bank - MSA-2</t>
  </si>
  <si>
    <t>9121-3064 - Cash in Bank - MSA-2 : Citibank Checking</t>
  </si>
  <si>
    <t>9120-MSA-2 - Cash in Bank - MSA-2</t>
  </si>
  <si>
    <t>Total - 9120-MSA-1 - Cash in Bank - MSA-1</t>
  </si>
  <si>
    <t>9121-1211 - Cash in Bank - MSA-1 : Citibank Checking</t>
  </si>
  <si>
    <t>9120-MSA-1 - Cash in Bank - MSA-1</t>
  </si>
  <si>
    <t>Total - 9120-MERF - Cash in Bank - MERF</t>
  </si>
  <si>
    <t>9121-4719 - Cash in Bank - MERF : Citibank Checking</t>
  </si>
  <si>
    <t>9120-MERF - Cash in Bank - MERF</t>
  </si>
  <si>
    <t>Bank</t>
  </si>
  <si>
    <t>Current Assets</t>
  </si>
  <si>
    <t>ASSETS</t>
  </si>
  <si>
    <t>Amount</t>
  </si>
  <si>
    <t> </t>
  </si>
  <si>
    <t>Financial Row</t>
  </si>
  <si>
    <t/>
  </si>
  <si>
    <t>Balance Sheet</t>
  </si>
  <si>
    <t>EdTec Network : Magnolia Public Schools (MPS) (Consolidated)</t>
  </si>
  <si>
    <t>ESP-CA</t>
  </si>
  <si>
    <t>Prepaids Deposits</t>
  </si>
  <si>
    <t>9506 - AP - Property Tax overpayment</t>
  </si>
  <si>
    <t>Itercompany Receivable</t>
  </si>
  <si>
    <t>End of Jul 2016</t>
  </si>
  <si>
    <t>9210 - AR - PCSGP Grant</t>
  </si>
  <si>
    <t>9211 - AR - Title I</t>
  </si>
  <si>
    <t>9219 - AR - Special Ed (Fed)</t>
  </si>
  <si>
    <t>9226 - AR- Child Nutrition (Federal)</t>
  </si>
  <si>
    <t>9229 - AR - Other Federal</t>
  </si>
  <si>
    <t>9233 - AR - Lottery</t>
  </si>
  <si>
    <t>9237 - AR - ASES</t>
  </si>
  <si>
    <t>9239 - AR - Special Education</t>
  </si>
  <si>
    <t>9246 - AR - Child Nutrition (State)</t>
  </si>
  <si>
    <t>9247 - AR - School Facilities Apportionment</t>
  </si>
  <si>
    <t>9249 - AR - Other State Grants</t>
  </si>
  <si>
    <t>9410 - Land</t>
  </si>
  <si>
    <t>9430 - Buildings</t>
  </si>
  <si>
    <t>9435 - Accumulated Depreciation-Buildings</t>
  </si>
  <si>
    <t>9436 - Accumulated Depreciation - Building Improvements</t>
  </si>
  <si>
    <t>Credit Card</t>
  </si>
  <si>
    <t>9515-MSA SA - Credit Card Summary - MSA SA</t>
  </si>
  <si>
    <t>9515-01003 - Credit Cards - MSA SA : AMEX 01003</t>
  </si>
  <si>
    <t>Total - 9515-MSA SA - Credit Card Summary - MSA SA</t>
  </si>
  <si>
    <t>9515-MSA1 - Credit Card Summary - MSA1</t>
  </si>
  <si>
    <t>9515-01006 - Credit Cards - MSA1 : AMEX 01006</t>
  </si>
  <si>
    <t>Total - 9515-MSA1 - Credit Card Summary - MSA1</t>
  </si>
  <si>
    <t>9515-MSA2 - Credit Card Summary - MSA2</t>
  </si>
  <si>
    <t>9515-01004 - Credit Cards - MSA2 : AMEX 01004</t>
  </si>
  <si>
    <t>Total - 9515-MSA2 - Credit Card Summary - MSA2</t>
  </si>
  <si>
    <t>9515-MSA3 - Credit Card Summary - MSA3</t>
  </si>
  <si>
    <t>9515-01001 - Credit Cards - MSA3 : AMEX 01001</t>
  </si>
  <si>
    <t>Total - 9515-MSA3 - Credit Card Summary - MSA3</t>
  </si>
  <si>
    <t>9515-MSA6 - Credit Card Summary - MSA6</t>
  </si>
  <si>
    <t>9515-01007 - Credit Cards - MSA6 : AMEX 01007</t>
  </si>
  <si>
    <t>Total - 9515-MSA6 - Credit Card Summary - MSA6</t>
  </si>
  <si>
    <t>9515-MSA7 - Credit Cards - MSA7</t>
  </si>
  <si>
    <t>9515-1002 - Credit Cards - MSA7: AMEX 1002</t>
  </si>
  <si>
    <t>Total - 9515-MSA7 - Credit Cards - MSA7</t>
  </si>
  <si>
    <t>9515-MSA8 - Credit Card Summary - MSA8</t>
  </si>
  <si>
    <t>9515-01000 - Credit Cards - MSA8 : AMEX 01000</t>
  </si>
  <si>
    <t>Total - 9515-MSA8 - Credit Card Summary - MSA8</t>
  </si>
  <si>
    <t>9515-MSASD - Credit Cards - MSA SD</t>
  </si>
  <si>
    <t>9515-1007 - Credit Cards - MSA SD: AMEX 1007</t>
  </si>
  <si>
    <t>Total - 9515-MSASD - Credit Cards - MSA SD</t>
  </si>
  <si>
    <t>Total Credit Card</t>
  </si>
  <si>
    <t>9502 - AP - District Oversight Fee</t>
  </si>
  <si>
    <t>9503 - AP - Special Education</t>
  </si>
  <si>
    <t>9530 - Garnishment/Lien Payable</t>
  </si>
  <si>
    <t>9545 - Payroll Liability - State</t>
  </si>
  <si>
    <t>9572 - Accrued PTO/Vacation</t>
  </si>
  <si>
    <t>Retained Earnings</t>
  </si>
  <si>
    <t>Reserve - 5%</t>
  </si>
  <si>
    <t>available to loan</t>
  </si>
  <si>
    <t>rounded amount available to loan - based on July 31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</si>
</sst>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D0D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tted">
        <color rgb="FF969696"/>
      </top>
      <bottom/>
      <diagonal/>
    </border>
    <border>
      <left/>
      <right/>
      <top style="dotted">
        <color rgb="FFC0C0C0"/>
      </top>
      <bottom/>
      <diagonal/>
    </border>
    <border>
      <left/>
      <right/>
      <top style="dashed">
        <color rgb="FFCCCCCC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1" applyFont="1" applyAlignment="1"/>
    <xf numFmtId="0" fontId="4" fillId="0" borderId="0" xfId="2" applyFont="1" applyAlignment="1"/>
    <xf numFmtId="0" fontId="5" fillId="0" borderId="0" xfId="2" applyFont="1" applyAlignment="1"/>
    <xf numFmtId="0" fontId="6" fillId="0" borderId="0" xfId="2" applyFont="1" applyAlignment="1"/>
    <xf numFmtId="0" fontId="2" fillId="0" borderId="0" xfId="1" applyFont="1" applyAlignment="1"/>
    <xf numFmtId="0" fontId="5" fillId="0" borderId="0" xfId="2" applyFont="1" applyBorder="1" applyAlignment="1">
      <alignment horizontal="centerContinuous"/>
    </xf>
    <xf numFmtId="0" fontId="5" fillId="0" borderId="1" xfId="2" applyFont="1" applyBorder="1" applyAlignment="1">
      <alignment horizontal="center" wrapText="1"/>
    </xf>
    <xf numFmtId="0" fontId="5" fillId="0" borderId="2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14" fontId="5" fillId="0" borderId="1" xfId="2" applyNumberFormat="1" applyFont="1" applyBorder="1" applyAlignment="1">
      <alignment horizontal="centerContinuous"/>
    </xf>
    <xf numFmtId="0" fontId="5" fillId="0" borderId="2" xfId="2" applyFont="1" applyBorder="1" applyAlignment="1">
      <alignment horizontal="centerContinuous"/>
    </xf>
    <xf numFmtId="0" fontId="5" fillId="0" borderId="3" xfId="2" applyFont="1" applyBorder="1" applyAlignment="1">
      <alignment horizontal="centerContinuous"/>
    </xf>
    <xf numFmtId="164" fontId="4" fillId="0" borderId="4" xfId="3" applyNumberFormat="1" applyFont="1" applyBorder="1" applyAlignment="1">
      <alignment horizontal="right" vertical="top"/>
    </xf>
    <xf numFmtId="164" fontId="4" fillId="0" borderId="0" xfId="3" applyNumberFormat="1" applyFont="1" applyAlignment="1">
      <alignment horizontal="right" vertical="top"/>
    </xf>
    <xf numFmtId="164" fontId="5" fillId="0" borderId="5" xfId="3" applyNumberFormat="1" applyFont="1" applyBorder="1" applyAlignment="1">
      <alignment horizontal="right" vertical="top"/>
    </xf>
    <xf numFmtId="165" fontId="4" fillId="0" borderId="4" xfId="4" applyNumberFormat="1" applyFont="1" applyFill="1" applyBorder="1" applyAlignment="1">
      <alignment horizontal="right" vertical="top"/>
    </xf>
    <xf numFmtId="165" fontId="5" fillId="0" borderId="5" xfId="4" applyNumberFormat="1" applyFont="1" applyFill="1" applyBorder="1" applyAlignment="1">
      <alignment horizontal="right" vertical="top"/>
    </xf>
    <xf numFmtId="164" fontId="4" fillId="0" borderId="0" xfId="2" applyNumberFormat="1" applyFont="1" applyAlignment="1"/>
    <xf numFmtId="164" fontId="4" fillId="0" borderId="4" xfId="3" applyNumberFormat="1" applyFont="1" applyFill="1" applyBorder="1" applyAlignment="1">
      <alignment horizontal="right" vertical="top"/>
    </xf>
    <xf numFmtId="164" fontId="5" fillId="0" borderId="5" xfId="3" applyNumberFormat="1" applyFont="1" applyFill="1" applyBorder="1" applyAlignment="1">
      <alignment horizontal="right" vertical="top"/>
    </xf>
    <xf numFmtId="0" fontId="4" fillId="0" borderId="0" xfId="2" applyFont="1" applyAlignment="1">
      <alignment wrapText="1"/>
    </xf>
    <xf numFmtId="165" fontId="5" fillId="0" borderId="6" xfId="4" applyNumberFormat="1" applyFont="1" applyFill="1" applyBorder="1" applyAlignment="1">
      <alignment horizontal="right" vertical="top"/>
    </xf>
    <xf numFmtId="165" fontId="5" fillId="0" borderId="7" xfId="4" applyNumberFormat="1" applyFont="1" applyFill="1" applyBorder="1" applyAlignment="1">
      <alignment horizontal="right" vertical="top"/>
    </xf>
    <xf numFmtId="164" fontId="4" fillId="0" borderId="0" xfId="3" applyNumberFormat="1" applyFont="1" applyFill="1" applyAlignment="1">
      <alignment horizontal="right" vertical="top"/>
    </xf>
    <xf numFmtId="165" fontId="5" fillId="0" borderId="8" xfId="4" applyNumberFormat="1" applyFont="1" applyFill="1" applyBorder="1" applyAlignment="1">
      <alignment horizontal="right" vertical="top"/>
    </xf>
    <xf numFmtId="164" fontId="5" fillId="0" borderId="0" xfId="3" applyNumberFormat="1" applyFont="1" applyFill="1" applyAlignment="1">
      <alignment horizontal="right" vertical="top"/>
    </xf>
    <xf numFmtId="41" fontId="4" fillId="0" borderId="0" xfId="2" applyNumberFormat="1" applyFont="1" applyAlignment="1"/>
    <xf numFmtId="164" fontId="6" fillId="0" borderId="0" xfId="2" applyNumberFormat="1" applyFont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1" fillId="0" borderId="0" xfId="0" applyFont="1" applyBorder="1" applyAlignment="1">
      <alignment horizontal="left" vertical="center"/>
    </xf>
    <xf numFmtId="7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3"/>
    </xf>
    <xf numFmtId="0" fontId="12" fillId="0" borderId="0" xfId="0" applyFont="1" applyBorder="1" applyAlignment="1">
      <alignment horizontal="left" indent="4"/>
    </xf>
    <xf numFmtId="7" fontId="12" fillId="0" borderId="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indent="3"/>
    </xf>
    <xf numFmtId="7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indent="2"/>
    </xf>
    <xf numFmtId="0" fontId="12" fillId="0" borderId="0" xfId="0" applyFont="1" applyBorder="1" applyAlignment="1">
      <alignment horizontal="left" indent="3"/>
    </xf>
    <xf numFmtId="0" fontId="11" fillId="0" borderId="9" xfId="0" applyFont="1" applyBorder="1" applyAlignment="1">
      <alignment horizontal="left" indent="1"/>
    </xf>
    <xf numFmtId="7" fontId="11" fillId="0" borderId="9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indent="2"/>
    </xf>
    <xf numFmtId="0" fontId="11" fillId="0" borderId="10" xfId="0" applyFont="1" applyBorder="1" applyAlignment="1">
      <alignment horizontal="left" indent="1"/>
    </xf>
    <xf numFmtId="0" fontId="11" fillId="0" borderId="9" xfId="0" applyFont="1" applyBorder="1" applyAlignment="1">
      <alignment horizontal="left" vertical="center"/>
    </xf>
    <xf numFmtId="7" fontId="11" fillId="0" borderId="11" xfId="0" applyNumberFormat="1" applyFont="1" applyBorder="1" applyAlignment="1">
      <alignment horizontal="right" vertical="center"/>
    </xf>
    <xf numFmtId="0" fontId="8" fillId="0" borderId="0" xfId="0" applyFont="1" applyAlignment="1"/>
    <xf numFmtId="0" fontId="9" fillId="0" borderId="0" xfId="0" applyFont="1" applyAlignment="1"/>
    <xf numFmtId="43" fontId="4" fillId="0" borderId="0" xfId="2" applyNumberFormat="1" applyFont="1" applyAlignment="1"/>
    <xf numFmtId="166" fontId="6" fillId="0" borderId="0" xfId="2" applyNumberFormat="1" applyFont="1" applyAlignment="1"/>
    <xf numFmtId="0" fontId="11" fillId="3" borderId="10" xfId="0" applyFont="1" applyFill="1" applyBorder="1" applyAlignment="1">
      <alignment horizontal="left" indent="2"/>
    </xf>
    <xf numFmtId="7" fontId="11" fillId="3" borderId="10" xfId="0" applyNumberFormat="1" applyFont="1" applyFill="1" applyBorder="1" applyAlignment="1">
      <alignment horizontal="right" vertical="center"/>
    </xf>
    <xf numFmtId="0" fontId="0" fillId="3" borderId="0" xfId="0" applyFill="1"/>
    <xf numFmtId="7" fontId="11" fillId="4" borderId="10" xfId="0" applyNumberFormat="1" applyFont="1" applyFill="1" applyBorder="1" applyAlignment="1">
      <alignment horizontal="right" vertical="center"/>
    </xf>
    <xf numFmtId="7" fontId="0" fillId="0" borderId="0" xfId="0" applyNumberFormat="1"/>
    <xf numFmtId="43" fontId="0" fillId="0" borderId="0" xfId="6" applyFont="1"/>
    <xf numFmtId="164" fontId="0" fillId="0" borderId="0" xfId="6" applyNumberFormat="1" applyFont="1"/>
    <xf numFmtId="0" fontId="13" fillId="0" borderId="0" xfId="0" applyFont="1"/>
  </cellXfs>
  <cellStyles count="7">
    <cellStyle name="Comma" xfId="6" builtinId="3"/>
    <cellStyle name="Comma 2 6" xfId="3"/>
    <cellStyle name="Currency 2 4" xfId="4"/>
    <cellStyle name="Normal" xfId="0" builtinId="0"/>
    <cellStyle name="Normal 2" xfId="1"/>
    <cellStyle name="Normal 3" xfId="5"/>
    <cellStyle name="Normal 3 5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brey.Marsh/Desktop/Box%20Sync/Clients/California%20Clients/Magnolia/Financials/2015-2016/01-%20Monthly%20Updates/16.05/Budget%20Model/MSA7-MSA-SA%20Forecast_am_16.05.31%20May'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brey.Marsh/Desktop/Box%20Sync/Clients/California%20Clients/Magnolia/Financials/2015-2016/01-%20Monthly%20Updates/16.05/Budget%20Model/MSA1-MSA3%20Forecast-KD-16.05.31%20May'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brey.Marsh/Desktop/Box%20Sync/Clients/California%20Clients/Magnolia/Financials/2015-2016/01-%20Monthly%20Updates/16.05/Budget%20Model/MSA4-MSA6%20Forecast-CF-16.05.31%20May'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brey.Marsh/Desktop/Box%20Sync/Clients/California%20Clients/Magnolia/Financials/2015-2016/01-%20Monthly%20Updates/16.05/Budget%20Model/MSASC-MERF%20Forecast-am-16.05.31%20May'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 YTD for PPT"/>
      <sheetName val="OUT SUM for PPT"/>
      <sheetName val="CASH FLOW for PPT"/>
      <sheetName val="Map"/>
      <sheetName val="Chart of Accounts 15-16"/>
      <sheetName val="IN RATES"/>
      <sheetName val="RESTRICTED DETAIL-MSA7"/>
      <sheetName val="RESTRICTED DETAIL-MSA8"/>
      <sheetName val="RESTRICTED DETAIL-MSASA"/>
      <sheetName val="RESTRICTED DETAIL-SITE 4"/>
      <sheetName val="RESTRICTED DETAIL-SITE 5"/>
      <sheetName val="In Depreciation"/>
      <sheetName val="IN Allocations"/>
      <sheetName val="LCFF Implementation - MSA-7"/>
      <sheetName val="15-16 LCFF Transition-MSA7"/>
      <sheetName val="14-15 P2 LCFF Transition-MSA-7"/>
      <sheetName val="LCFF Implementation - MSA-8"/>
      <sheetName val="15-16 LCFF Transition- MSA8"/>
      <sheetName val="14-15 P2 LCFF Transition-MSA-8"/>
      <sheetName val="LCFF Implementation - MSA-SA"/>
      <sheetName val="15-16 LCFF Transition MSASA"/>
      <sheetName val="14-15 P2 LCFF Transition-MSA-SA"/>
      <sheetName val="LCFF Implementation - SITE 4"/>
      <sheetName val="14-15 P2 LCFF Transition-SITE 4"/>
      <sheetName val="LCFF Implementation - SITE 5"/>
      <sheetName val="14-15 P2 LCFF Transition-SITE 5"/>
      <sheetName val="IN EXHIBITS-MSA-7"/>
      <sheetName val="IN EXHIBITS-MSA-8"/>
      <sheetName val="IN EXHIBITS-MSA-SA"/>
      <sheetName val="IN EXHIBITS-SITE 4"/>
      <sheetName val="IN EXHIBITS-SITE 5"/>
      <sheetName val="IN MONTHLY-MSA7"/>
      <sheetName val="IN MONTHLY-MSA8"/>
      <sheetName val="IN MONTHLY-MSA-SA"/>
      <sheetName val="IN MONTHLY-SITE 4"/>
      <sheetName val="IN MONTHLY-SITE 5"/>
      <sheetName val="Error Check"/>
      <sheetName val="Facility Lease Projections"/>
      <sheetName val="MSA-7 IT Budget"/>
      <sheetName val="MSA-8 IT Budget"/>
      <sheetName val="MSA-SA IT Budget"/>
      <sheetName val="MSA-SA Tech Budget"/>
      <sheetName val="IN Payroll"/>
      <sheetName val="IN DETAIL"/>
      <sheetName val="OUT SUM"/>
      <sheetName val="MYP by Site"/>
      <sheetName val="OUT SUM MSA-SA"/>
      <sheetName val="OUT YTD TOTAL"/>
      <sheetName val="OUT YTD-MSA-7"/>
      <sheetName val="OUT YTD-MSA-8"/>
      <sheetName val="OUT YTD-MSA-SA"/>
      <sheetName val="OUT YTD-SITE 4"/>
      <sheetName val="OUT YTD-SITE 5"/>
      <sheetName val="CASH FLOW TOTAL"/>
      <sheetName val="CASH FLOW-MSA-7"/>
      <sheetName val="CASH FLOW-MSA-8"/>
      <sheetName val="CASH FLOW-MSA-SA"/>
      <sheetName val="CASH FLOW-SITE 4"/>
      <sheetName val="CASH FLOW-SITE 5"/>
      <sheetName val="BS Slide"/>
      <sheetName val="Actuals-IS - MSA-7"/>
      <sheetName val="MSA7 IS July+August"/>
      <sheetName val="MSA-7 IS"/>
      <sheetName val="ESP-BS - MSA-7"/>
      <sheetName val="Actuals-BS - MSA-7"/>
      <sheetName val="Actuals-IS - MSA-8"/>
      <sheetName val="IS MSA-8 July&amp;August"/>
      <sheetName val="MSA-8 IS"/>
      <sheetName val="ESP-BS - MSA-8"/>
      <sheetName val="Actuals-BS - MSA-8"/>
      <sheetName val="Actuals-IS - MSA-SA"/>
      <sheetName val="Actuals-IS - Site 4"/>
      <sheetName val="Actuals-IS - Site 5"/>
      <sheetName val="IS MSA-SA July&amp;August"/>
      <sheetName val="MSA-SA IS"/>
      <sheetName val="ESP-BS - MSA-SA"/>
      <sheetName val="ESP-BS - Site 4"/>
      <sheetName val="ESP-BS - Site 5"/>
      <sheetName val="Actuals-BS - MSA-SA"/>
      <sheetName val="Actuals-BS - Site 4"/>
      <sheetName val="Actuals-BS - Site 5"/>
      <sheetName val="14-15 P-2 Pay Schedule-LEA"/>
      <sheetName val="pasummary1415p2"/>
      <sheetName val="15-16 Adv PA Summary"/>
    </sheetNames>
    <sheetDataSet>
      <sheetData sheetId="0"/>
      <sheetData sheetId="1"/>
      <sheetData sheetId="2"/>
      <sheetData sheetId="3">
        <row r="15">
          <cell r="B15" t="str">
            <v>Budget - Approved June 2015</v>
          </cell>
        </row>
        <row r="16">
          <cell r="B16" t="str">
            <v>Budget - 1st Interim</v>
          </cell>
        </row>
        <row r="17">
          <cell r="B17" t="str">
            <v>Budget - 2nd Interim</v>
          </cell>
        </row>
        <row r="18">
          <cell r="B18" t="str">
            <v>Preliminary Budget</v>
          </cell>
        </row>
        <row r="19">
          <cell r="B19" t="str">
            <v>Current Forecast</v>
          </cell>
        </row>
        <row r="20">
          <cell r="B20" t="str">
            <v xml:space="preserve">Other </v>
          </cell>
        </row>
        <row r="27">
          <cell r="C27" t="str">
            <v>2014/15</v>
          </cell>
        </row>
        <row r="28">
          <cell r="C28" t="str">
            <v>2015/16</v>
          </cell>
        </row>
        <row r="29">
          <cell r="C29" t="str">
            <v>2016/17</v>
          </cell>
        </row>
        <row r="30">
          <cell r="C30" t="str">
            <v>2017/18</v>
          </cell>
        </row>
        <row r="31">
          <cell r="C31" t="str">
            <v>2018/19</v>
          </cell>
        </row>
        <row r="32">
          <cell r="C32" t="str">
            <v>2019/20</v>
          </cell>
        </row>
        <row r="33">
          <cell r="C33" t="str">
            <v>2020/21</v>
          </cell>
        </row>
        <row r="34">
          <cell r="C34" t="str">
            <v>2021/22</v>
          </cell>
        </row>
        <row r="35">
          <cell r="C35" t="str">
            <v>2022/23</v>
          </cell>
        </row>
        <row r="36">
          <cell r="C36" t="str">
            <v>2023/24</v>
          </cell>
        </row>
        <row r="37">
          <cell r="C37" t="str">
            <v>2024/25</v>
          </cell>
        </row>
      </sheetData>
      <sheetData sheetId="4">
        <row r="5">
          <cell r="A5">
            <v>1000</v>
          </cell>
          <cell r="B5" t="str">
            <v>Certificated Salaries</v>
          </cell>
          <cell r="C5" t="str">
            <v>Expense</v>
          </cell>
          <cell r="D5" t="str">
            <v>Certificated - Salaries</v>
          </cell>
          <cell r="F5" t="str">
            <v>Certificated Salaries</v>
          </cell>
        </row>
        <row r="6">
          <cell r="A6">
            <v>1100</v>
          </cell>
          <cell r="B6" t="str">
            <v>Certificated Salaries : Teachers Salaries</v>
          </cell>
          <cell r="C6" t="str">
            <v>Expense</v>
          </cell>
          <cell r="D6" t="str">
            <v>Certificate Teachers Salaries</v>
          </cell>
          <cell r="F6" t="str">
            <v xml:space="preserve"> Teachers Salaries</v>
          </cell>
        </row>
        <row r="7">
          <cell r="A7">
            <v>1101</v>
          </cell>
          <cell r="B7" t="str">
            <v>Certificated Salaries : Teachers Salaries : Teacher - Stipends</v>
          </cell>
          <cell r="C7" t="str">
            <v>Expense</v>
          </cell>
          <cell r="D7" t="str">
            <v>Certificated Teacher - Stipends</v>
          </cell>
          <cell r="F7" t="str">
            <v xml:space="preserve"> Teacher - Stipends</v>
          </cell>
        </row>
        <row r="8">
          <cell r="A8">
            <v>1103</v>
          </cell>
          <cell r="B8" t="str">
            <v>Certificated Salaries : Teachers Salaries : Teacher - Substitute Pay</v>
          </cell>
          <cell r="C8" t="str">
            <v>Expense</v>
          </cell>
          <cell r="D8" t="str">
            <v>Certificated Teacher - Substitute Pay</v>
          </cell>
          <cell r="F8" t="str">
            <v xml:space="preserve"> Teacher - Substitute Pay</v>
          </cell>
        </row>
        <row r="9">
          <cell r="A9">
            <v>1111</v>
          </cell>
          <cell r="B9" t="str">
            <v>Certificated Salaries : Teachers Salaries : Teacher - Elective</v>
          </cell>
          <cell r="C9" t="str">
            <v>Expense</v>
          </cell>
          <cell r="D9" t="str">
            <v>Certificated Teacher - Elective</v>
          </cell>
          <cell r="F9" t="str">
            <v xml:space="preserve"> Teacher - Elective</v>
          </cell>
        </row>
        <row r="10">
          <cell r="A10">
            <v>1145</v>
          </cell>
          <cell r="B10" t="str">
            <v>Certificated Salaries : Teachers Salaries : Teacher - Independent Study</v>
          </cell>
          <cell r="C10" t="str">
            <v>Expense</v>
          </cell>
          <cell r="D10" t="str">
            <v>Certificated Teacher - Independent Study</v>
          </cell>
          <cell r="F10" t="str">
            <v xml:space="preserve"> Teacher - Independent Study</v>
          </cell>
        </row>
        <row r="11">
          <cell r="A11">
            <v>1148</v>
          </cell>
          <cell r="B11" t="str">
            <v>Certificated Salaries : Teachers Salaries : Teacher - Special Ed</v>
          </cell>
          <cell r="C11" t="str">
            <v>Expense</v>
          </cell>
          <cell r="D11" t="str">
            <v>Certificated Teacher - Special Ed</v>
          </cell>
          <cell r="F11" t="str">
            <v xml:space="preserve"> Teacher - Special Ed</v>
          </cell>
        </row>
        <row r="12">
          <cell r="A12">
            <v>1150</v>
          </cell>
          <cell r="B12" t="str">
            <v>Certificated Salaries : Teachers Salaries : Teacher - Custom 1</v>
          </cell>
          <cell r="C12" t="str">
            <v>Expense</v>
          </cell>
          <cell r="D12" t="str">
            <v>Certificated Teacher - Custom 1</v>
          </cell>
          <cell r="F12" t="str">
            <v xml:space="preserve"> Teacher - Custom 1</v>
          </cell>
        </row>
        <row r="13">
          <cell r="A13">
            <v>1160</v>
          </cell>
          <cell r="B13" t="str">
            <v>Certificated Salaries : Teachers Salaries : Teacher - Custom 2</v>
          </cell>
          <cell r="C13" t="str">
            <v>Expense</v>
          </cell>
          <cell r="D13" t="str">
            <v>Certificated Teacher - Custom 2</v>
          </cell>
          <cell r="F13" t="str">
            <v xml:space="preserve"> Teacher - Custom 2</v>
          </cell>
        </row>
        <row r="14">
          <cell r="A14">
            <v>1170</v>
          </cell>
          <cell r="B14" t="str">
            <v>Certificated Salaries : Teachers Salaries : Teacher - Custom 3</v>
          </cell>
          <cell r="C14" t="str">
            <v>Expense</v>
          </cell>
          <cell r="D14" t="str">
            <v>Certificated Teacher - Custom 3</v>
          </cell>
          <cell r="F14" t="str">
            <v xml:space="preserve"> Teacher - Custom 3</v>
          </cell>
        </row>
        <row r="15">
          <cell r="A15">
            <v>1180</v>
          </cell>
          <cell r="B15" t="str">
            <v>Certificated Salaries : Teachers Salaries : Teacher - Custom 4</v>
          </cell>
          <cell r="C15" t="str">
            <v>Expense</v>
          </cell>
          <cell r="D15" t="str">
            <v>Certificated Teacher - Custom 4</v>
          </cell>
          <cell r="F15" t="str">
            <v xml:space="preserve"> Teacher - Custom 4</v>
          </cell>
        </row>
        <row r="16">
          <cell r="A16">
            <v>1190</v>
          </cell>
          <cell r="B16" t="str">
            <v>Certificated Salaries : Teachers Salaries : Teacher - Custom 5</v>
          </cell>
          <cell r="C16" t="str">
            <v>Expense</v>
          </cell>
          <cell r="D16" t="str">
            <v>Certificated Teacher - Custom 5</v>
          </cell>
          <cell r="F16" t="str">
            <v xml:space="preserve"> Teacher - Custom 5</v>
          </cell>
        </row>
        <row r="17">
          <cell r="A17">
            <v>1200</v>
          </cell>
          <cell r="B17" t="str">
            <v>Certificated Salaries : Certificated Pupil Support Salaries</v>
          </cell>
          <cell r="C17" t="str">
            <v>Expense</v>
          </cell>
          <cell r="D17" t="str">
            <v>Certificated Pupil Support Salaries</v>
          </cell>
          <cell r="F17" t="str">
            <v xml:space="preserve"> Certificated Pupil Support Salaries</v>
          </cell>
        </row>
        <row r="18">
          <cell r="A18">
            <v>1201</v>
          </cell>
          <cell r="B18" t="str">
            <v>Certificated Salaries : Certificated Pupil Support Salaries : Certificated Pupil Support Salaries - Custom 1</v>
          </cell>
          <cell r="C18" t="str">
            <v>Expense</v>
          </cell>
          <cell r="D18" t="str">
            <v>Certificated Pupil Support Salaries - Custom 1</v>
          </cell>
          <cell r="F18" t="str">
            <v xml:space="preserve"> Certificated Pupil Support Salaries - Custom 1</v>
          </cell>
        </row>
        <row r="19">
          <cell r="A19">
            <v>1202</v>
          </cell>
          <cell r="B19" t="str">
            <v>Certificated Salaries : Certificated Pupil Support Salaries : Certificated Pupil Support Salaries - Custom 2</v>
          </cell>
          <cell r="C19" t="str">
            <v>Expense</v>
          </cell>
          <cell r="D19" t="str">
            <v>Certificated Pupil Support Salaries - Custom 2</v>
          </cell>
          <cell r="F19" t="str">
            <v xml:space="preserve"> Certificated Pupil Support Salaries - Custom 2</v>
          </cell>
        </row>
        <row r="20">
          <cell r="A20">
            <v>1203</v>
          </cell>
          <cell r="B20" t="str">
            <v>Certificated Salaries : Certificated Pupil Support Salaries : Certificated Pupil Support Salaries - Custom 3</v>
          </cell>
          <cell r="C20" t="str">
            <v>Expense</v>
          </cell>
          <cell r="D20" t="str">
            <v>Certificated Pupil Support Salaries - Custom 3</v>
          </cell>
          <cell r="F20" t="str">
            <v xml:space="preserve"> Certificated Pupil Support Salaries - Custom 3</v>
          </cell>
        </row>
        <row r="21">
          <cell r="A21">
            <v>1204</v>
          </cell>
          <cell r="B21" t="str">
            <v>Certificated Salaries : Certificated Pupil Support Salaries : Certificated Pupil Support Salaries - Custom 4</v>
          </cell>
          <cell r="C21" t="str">
            <v>Expense</v>
          </cell>
          <cell r="D21" t="str">
            <v>Certificated Pupil Support Salaries - Custom 4</v>
          </cell>
          <cell r="F21" t="str">
            <v xml:space="preserve"> Certificated Pupil Support Salaries - Custom 4</v>
          </cell>
        </row>
        <row r="22">
          <cell r="A22">
            <v>1205</v>
          </cell>
          <cell r="B22" t="str">
            <v>Certificated Salaries : Certificated Pupil Support Salaries : Certificated Pupil Support Salaries - Custom 5</v>
          </cell>
          <cell r="C22" t="str">
            <v>Expense</v>
          </cell>
          <cell r="D22" t="str">
            <v>Certificated Pupil Support Salaries - Custom 5</v>
          </cell>
          <cell r="F22" t="str">
            <v xml:space="preserve"> Certificated Pupil Support Salaries - Custom 5</v>
          </cell>
        </row>
        <row r="23">
          <cell r="A23">
            <v>1300</v>
          </cell>
          <cell r="B23" t="str">
            <v>Certificated Salaries : Certificated Supervisor &amp; Administrator Salaries</v>
          </cell>
          <cell r="C23" t="str">
            <v>Expense</v>
          </cell>
          <cell r="D23" t="str">
            <v>Certificated Supervisor &amp; Administrator Salaries</v>
          </cell>
          <cell r="F23" t="str">
            <v xml:space="preserve"> Certificated Supervisor &amp; Administrator Salaries</v>
          </cell>
        </row>
        <row r="24">
          <cell r="A24">
            <v>1311</v>
          </cell>
          <cell r="B24" t="str">
            <v>Certificated Salaries : Certificated Supervisor &amp; Administrator Salaries : Cert Admin - Custom 1</v>
          </cell>
          <cell r="C24" t="str">
            <v>Expense</v>
          </cell>
          <cell r="D24" t="str">
            <v>Certificated Administration - Custom 1</v>
          </cell>
          <cell r="F24" t="str">
            <v xml:space="preserve"> Cert Admin - Custom 1</v>
          </cell>
        </row>
        <row r="25">
          <cell r="A25">
            <v>1322</v>
          </cell>
          <cell r="B25" t="str">
            <v>Certificated Salaries : Certificated Supervisor &amp; Administrator Salaries : Cert Admin - Custom 2</v>
          </cell>
          <cell r="C25" t="str">
            <v>Expense</v>
          </cell>
          <cell r="D25" t="str">
            <v>Certificated Administration - Custom 2</v>
          </cell>
          <cell r="F25" t="str">
            <v xml:space="preserve"> Cert Admin - Custom 2</v>
          </cell>
        </row>
        <row r="26">
          <cell r="A26">
            <v>1333</v>
          </cell>
          <cell r="B26" t="str">
            <v>Certificated Salaries : Certificated Supervisor &amp; Administrator Salaries : Cert Admin - Custom 3</v>
          </cell>
          <cell r="C26" t="str">
            <v>Expense</v>
          </cell>
          <cell r="D26" t="str">
            <v>Certificated Administration - Custom 3</v>
          </cell>
          <cell r="F26" t="str">
            <v xml:space="preserve"> Cert Admin - Custom 3</v>
          </cell>
        </row>
        <row r="27">
          <cell r="A27">
            <v>1340</v>
          </cell>
          <cell r="B27" t="str">
            <v>Certificated Salaries : Certificated Supervisor &amp; Administrator Salaries : Cert Admin - Custom 4</v>
          </cell>
          <cell r="C27" t="str">
            <v>Expense</v>
          </cell>
          <cell r="D27" t="str">
            <v>Certificated Administration - Custom 4</v>
          </cell>
          <cell r="F27" t="str">
            <v xml:space="preserve"> Cert Admin - Custom 4</v>
          </cell>
        </row>
        <row r="28">
          <cell r="A28">
            <v>1350</v>
          </cell>
          <cell r="B28" t="str">
            <v>Certificated Salaries : Certificated Supervisor &amp; Administrator Salaries : Cert Admin - Custom 5</v>
          </cell>
          <cell r="C28" t="str">
            <v>Expense</v>
          </cell>
          <cell r="D28" t="str">
            <v>Certificated Administration - Custom 5</v>
          </cell>
          <cell r="F28" t="str">
            <v xml:space="preserve"> Cert Admin - Custom 5</v>
          </cell>
        </row>
        <row r="29">
          <cell r="A29">
            <v>1400</v>
          </cell>
          <cell r="B29" t="str">
            <v>Certificated Salaries : Certificated Bonuses &amp; Extra Pay</v>
          </cell>
          <cell r="C29" t="str">
            <v>Expense</v>
          </cell>
          <cell r="D29" t="str">
            <v>Certificated Bonuses</v>
          </cell>
          <cell r="F29" t="str">
            <v xml:space="preserve"> Certificated Bonuses &amp; Extra Pay</v>
          </cell>
        </row>
        <row r="30">
          <cell r="A30">
            <v>1401</v>
          </cell>
          <cell r="B30" t="str">
            <v>Certificated Salaries : Certificated Bonuses &amp; Extra Pay : Certificated bonuses - Custom 1</v>
          </cell>
          <cell r="C30" t="str">
            <v>Expense</v>
          </cell>
          <cell r="D30" t="str">
            <v>Certificated bonuses - Custom 1</v>
          </cell>
          <cell r="F30" t="str">
            <v xml:space="preserve"> Certificated bonuses - Custom 1</v>
          </cell>
        </row>
        <row r="31">
          <cell r="A31">
            <v>1402</v>
          </cell>
          <cell r="B31" t="str">
            <v>Certificated Salaries : Certificated Bonuses &amp; Extra Pay : Certificated bonuses - Custom 2</v>
          </cell>
          <cell r="C31" t="str">
            <v>Expense</v>
          </cell>
          <cell r="D31" t="str">
            <v>Certificated bonuses - Custom 2</v>
          </cell>
          <cell r="F31" t="str">
            <v xml:space="preserve"> Certificated bonuses - Custom 2</v>
          </cell>
        </row>
        <row r="32">
          <cell r="A32">
            <v>1403</v>
          </cell>
          <cell r="B32" t="str">
            <v>Certificated Salaries : Certificated Bonuses &amp; Extra Pay : Certificated bonuses - Custom 3</v>
          </cell>
          <cell r="C32" t="str">
            <v>Expense</v>
          </cell>
          <cell r="D32" t="str">
            <v>Certificated bonuses - Custom 3</v>
          </cell>
          <cell r="F32" t="str">
            <v xml:space="preserve"> Certificated bonuses - Custom 3</v>
          </cell>
        </row>
        <row r="33">
          <cell r="A33">
            <v>1404</v>
          </cell>
          <cell r="B33" t="str">
            <v>Certificated Salaries : Certificated Bonuses &amp; Extra Pay : Certificated bonuses - Custom 4</v>
          </cell>
          <cell r="C33" t="str">
            <v>Expense</v>
          </cell>
          <cell r="D33" t="str">
            <v>Certificated bonuses - Custom 4</v>
          </cell>
          <cell r="F33" t="str">
            <v xml:space="preserve"> Certificated bonuses - Custom 4</v>
          </cell>
        </row>
        <row r="34">
          <cell r="A34">
            <v>1405</v>
          </cell>
          <cell r="B34" t="str">
            <v>Certificated Salaries : Certificated Bonuses &amp; Extra Pay : Certificated bonuses - Custom 5</v>
          </cell>
          <cell r="C34" t="str">
            <v>Expense</v>
          </cell>
          <cell r="D34" t="str">
            <v>Certificated bonuses - Custom 5</v>
          </cell>
          <cell r="F34" t="str">
            <v xml:space="preserve"> Certificated bonuses - Custom 5</v>
          </cell>
        </row>
        <row r="35">
          <cell r="A35">
            <v>1900</v>
          </cell>
          <cell r="B35" t="str">
            <v>Certificated Salaries : Certificated Other Salaries</v>
          </cell>
          <cell r="C35" t="str">
            <v>Expense</v>
          </cell>
          <cell r="D35" t="str">
            <v>Other Certificated Salaries</v>
          </cell>
          <cell r="F35" t="str">
            <v xml:space="preserve"> Certificated Other Salaries</v>
          </cell>
        </row>
        <row r="36">
          <cell r="A36">
            <v>1904</v>
          </cell>
          <cell r="B36" t="str">
            <v>Certificated Salaries : Certificated Other Salaries : Other Cert - After School</v>
          </cell>
          <cell r="C36" t="str">
            <v>Expense</v>
          </cell>
          <cell r="D36" t="str">
            <v>Other Certificated - After School</v>
          </cell>
          <cell r="F36" t="str">
            <v xml:space="preserve"> Other Cert - After School</v>
          </cell>
        </row>
        <row r="37">
          <cell r="A37">
            <v>1910</v>
          </cell>
          <cell r="B37" t="str">
            <v>Certificated Salaries : Certificated Other Salaries : Other Cert - Preschool</v>
          </cell>
          <cell r="C37" t="str">
            <v>Expense</v>
          </cell>
          <cell r="D37" t="str">
            <v>Other Certificated - Preschool</v>
          </cell>
          <cell r="F37" t="str">
            <v xml:space="preserve"> Other Cert - Preschool</v>
          </cell>
        </row>
        <row r="38">
          <cell r="A38">
            <v>1920</v>
          </cell>
          <cell r="B38" t="str">
            <v>Certificated Salaries : Certificated Other Salaries : Other Cert - Summer</v>
          </cell>
          <cell r="C38" t="str">
            <v>Expense</v>
          </cell>
          <cell r="D38" t="str">
            <v>Other Certificated - Summer</v>
          </cell>
          <cell r="F38" t="str">
            <v xml:space="preserve"> Other Cert - Summer</v>
          </cell>
        </row>
        <row r="39">
          <cell r="A39">
            <v>1930</v>
          </cell>
          <cell r="B39" t="str">
            <v>Certificated Salaries : Certificated Other Salaries : Other Cert - Counselor</v>
          </cell>
          <cell r="C39" t="str">
            <v>Expense</v>
          </cell>
          <cell r="D39" t="str">
            <v>Other Certificated - Counselor</v>
          </cell>
          <cell r="F39" t="str">
            <v xml:space="preserve"> Other Cert - Counselor</v>
          </cell>
        </row>
        <row r="40">
          <cell r="A40">
            <v>1940</v>
          </cell>
          <cell r="B40" t="str">
            <v>Certificated Salaries : Certificated Other Salaries : Other Cert - Custom 1</v>
          </cell>
          <cell r="C40" t="str">
            <v>Expense</v>
          </cell>
          <cell r="D40" t="str">
            <v>Other Certificated - Custom 1</v>
          </cell>
          <cell r="F40" t="str">
            <v xml:space="preserve"> Other Cert - Custom 1</v>
          </cell>
        </row>
        <row r="41">
          <cell r="A41">
            <v>1950</v>
          </cell>
          <cell r="B41" t="str">
            <v>Certificated Salaries : Certificated Other Salaries : Other Cert - Custom 2</v>
          </cell>
          <cell r="C41" t="str">
            <v>Expense</v>
          </cell>
          <cell r="D41" t="str">
            <v>Other Certificated - Custom 2</v>
          </cell>
          <cell r="F41" t="str">
            <v xml:space="preserve"> Other Cert - Custom 2</v>
          </cell>
        </row>
        <row r="42">
          <cell r="A42">
            <v>1960</v>
          </cell>
          <cell r="B42" t="str">
            <v>Certificated Salaries : Certificated Other Salaries : Other Cert - Custom 3</v>
          </cell>
          <cell r="C42" t="str">
            <v>Expense</v>
          </cell>
          <cell r="D42" t="str">
            <v>Other Certificated - Custom 3</v>
          </cell>
          <cell r="F42" t="str">
            <v xml:space="preserve"> Other Cert - Custom 3</v>
          </cell>
        </row>
        <row r="43">
          <cell r="A43">
            <v>1970</v>
          </cell>
          <cell r="B43" t="str">
            <v>Certificated Salaries : Certificated Other Salaries : Other Cert - Custom 4</v>
          </cell>
          <cell r="C43" t="str">
            <v>Expense</v>
          </cell>
          <cell r="D43" t="str">
            <v>Other Certificated - Custom 4</v>
          </cell>
          <cell r="F43" t="str">
            <v xml:space="preserve"> Other Cert - Custom 4</v>
          </cell>
        </row>
        <row r="44">
          <cell r="A44">
            <v>1980</v>
          </cell>
          <cell r="B44" t="str">
            <v>Certificated Salaries : Certificated Other Salaries : Other Cert - Custom 5</v>
          </cell>
          <cell r="C44" t="str">
            <v>Expense</v>
          </cell>
          <cell r="D44" t="str">
            <v>Other Certificated - Custom 5</v>
          </cell>
          <cell r="F44" t="str">
            <v xml:space="preserve"> Other Cert - Custom 5</v>
          </cell>
        </row>
        <row r="45">
          <cell r="A45">
            <v>2000</v>
          </cell>
          <cell r="B45" t="str">
            <v>Classified Salaries</v>
          </cell>
          <cell r="C45" t="str">
            <v>Expense</v>
          </cell>
          <cell r="D45" t="str">
            <v>Classified - Salaries</v>
          </cell>
          <cell r="F45" t="str">
            <v>Classified Salaries</v>
          </cell>
        </row>
        <row r="46">
          <cell r="A46">
            <v>2100</v>
          </cell>
          <cell r="B46" t="str">
            <v>Classified Salaries : Classified Instructional Aide Salaries</v>
          </cell>
          <cell r="C46" t="str">
            <v>Expense</v>
          </cell>
          <cell r="D46" t="str">
            <v>Instructional Aide Salaries</v>
          </cell>
          <cell r="F46" t="str">
            <v xml:space="preserve"> Classified Instructional Aide Salaries</v>
          </cell>
        </row>
        <row r="47">
          <cell r="A47">
            <v>2101</v>
          </cell>
          <cell r="B47" t="str">
            <v>Classified Salaries : Classified Instructional Aide Salaries : Classified - Electives</v>
          </cell>
          <cell r="C47" t="str">
            <v>Expense</v>
          </cell>
          <cell r="D47" t="str">
            <v>Classified - Electives</v>
          </cell>
          <cell r="F47" t="str">
            <v xml:space="preserve"> Classified - Electives</v>
          </cell>
        </row>
        <row r="48">
          <cell r="A48">
            <v>2102</v>
          </cell>
          <cell r="B48" t="str">
            <v>Classified Salaries : Classified Instructional Aide Salaries : Classified - Counselors</v>
          </cell>
          <cell r="C48" t="str">
            <v>Expense</v>
          </cell>
          <cell r="D48" t="str">
            <v>Classified - Counselors</v>
          </cell>
          <cell r="F48" t="str">
            <v xml:space="preserve"> Classified - Counselors</v>
          </cell>
        </row>
        <row r="49">
          <cell r="A49">
            <v>2103</v>
          </cell>
          <cell r="B49" t="str">
            <v>Classified Salaries : Classified Instructional Aide Salaries : Classified - Custom 1</v>
          </cell>
          <cell r="C49" t="str">
            <v>Expense</v>
          </cell>
          <cell r="D49" t="str">
            <v>Classified - Custom 1</v>
          </cell>
          <cell r="F49" t="str">
            <v xml:space="preserve"> Classified - Custom 1</v>
          </cell>
        </row>
        <row r="50">
          <cell r="A50">
            <v>2104</v>
          </cell>
          <cell r="B50" t="str">
            <v>Classified Salaries : Classified Instructional Aide Salaries : Classified - Custom 2</v>
          </cell>
          <cell r="C50" t="str">
            <v>Expense</v>
          </cell>
          <cell r="D50" t="str">
            <v>Classified - Custom 2</v>
          </cell>
          <cell r="F50" t="str">
            <v xml:space="preserve"> Classified - Custom 2</v>
          </cell>
        </row>
        <row r="51">
          <cell r="A51">
            <v>2105</v>
          </cell>
          <cell r="B51" t="str">
            <v>Classified Salaries : Classified Instructional Aide Salaries : Classified - Custom 3</v>
          </cell>
          <cell r="C51" t="str">
            <v>Expense</v>
          </cell>
          <cell r="D51" t="str">
            <v>Classified - Custom 3</v>
          </cell>
          <cell r="F51" t="str">
            <v xml:space="preserve"> Classified - Custom 3</v>
          </cell>
        </row>
        <row r="52">
          <cell r="A52">
            <v>2106</v>
          </cell>
          <cell r="B52" t="str">
            <v>Classified Salaries : Classified Instructional Aide Salaries : Classified - Custom 4</v>
          </cell>
          <cell r="C52" t="str">
            <v>Expense</v>
          </cell>
          <cell r="D52" t="str">
            <v>Classified - Custom 4</v>
          </cell>
          <cell r="F52" t="str">
            <v xml:space="preserve"> Classified - Custom 4</v>
          </cell>
        </row>
        <row r="53">
          <cell r="A53">
            <v>2107</v>
          </cell>
          <cell r="B53" t="str">
            <v>Classified Salaries : Classified Instructional Aide Salaries : Classified - Custom 5</v>
          </cell>
          <cell r="C53" t="str">
            <v>Expense</v>
          </cell>
          <cell r="D53" t="str">
            <v>Classified - Custom 5</v>
          </cell>
          <cell r="F53" t="str">
            <v xml:space="preserve"> Classified - Custom 5</v>
          </cell>
        </row>
        <row r="54">
          <cell r="A54">
            <v>2108</v>
          </cell>
          <cell r="B54" t="str">
            <v>Classified Salaries : Classified Instructional Aide Salaries : Classified - Custom 6 (CAHSEE)</v>
          </cell>
          <cell r="C54" t="str">
            <v>Expense</v>
          </cell>
          <cell r="D54" t="str">
            <v>Custom 6 (CAHSEE)</v>
          </cell>
          <cell r="F54" t="str">
            <v xml:space="preserve"> Classified - Custom 6 (CAHSEE)</v>
          </cell>
        </row>
        <row r="55">
          <cell r="A55">
            <v>2200</v>
          </cell>
          <cell r="B55" t="str">
            <v>Classified Salaries : Classified Support Salaries</v>
          </cell>
          <cell r="C55" t="str">
            <v>Expense</v>
          </cell>
          <cell r="D55" t="str">
            <v>Non-certificated Support Salaries</v>
          </cell>
          <cell r="F55" t="str">
            <v xml:space="preserve"> Classified Support Salaries</v>
          </cell>
        </row>
        <row r="56">
          <cell r="A56">
            <v>2201</v>
          </cell>
          <cell r="B56" t="str">
            <v>Classified Salaries : Classified Support Salaries : Classified Support Salaries - Custom 1</v>
          </cell>
          <cell r="C56" t="str">
            <v>Expense</v>
          </cell>
          <cell r="D56" t="str">
            <v>Classified Support Salaries - Custom 1</v>
          </cell>
          <cell r="F56" t="str">
            <v xml:space="preserve"> Classified Support Salaries - Custom 1</v>
          </cell>
        </row>
        <row r="57">
          <cell r="A57">
            <v>2202</v>
          </cell>
          <cell r="B57" t="str">
            <v>Classified Salaries : Classified Support Salaries : Classified Support Salaries - Custom 2</v>
          </cell>
          <cell r="C57" t="str">
            <v>Expense</v>
          </cell>
          <cell r="D57" t="str">
            <v>Classified Support Salaries - Custom 2</v>
          </cell>
          <cell r="F57" t="str">
            <v xml:space="preserve"> Classified Support Salaries - Custom 2</v>
          </cell>
        </row>
        <row r="58">
          <cell r="A58">
            <v>2203</v>
          </cell>
          <cell r="B58" t="str">
            <v>Classified Salaries : Classified Support Salaries : Classified Support Salaries - Custom 3</v>
          </cell>
          <cell r="C58" t="str">
            <v>Expense</v>
          </cell>
          <cell r="D58" t="str">
            <v>Classified Support Salaries - Custom 3</v>
          </cell>
          <cell r="F58" t="str">
            <v xml:space="preserve"> Classified Support Salaries - Custom 3</v>
          </cell>
        </row>
        <row r="59">
          <cell r="A59">
            <v>2204</v>
          </cell>
          <cell r="B59" t="str">
            <v>Classified Salaries : Classified Support Salaries : Classified Support Salaries - Custom 4</v>
          </cell>
          <cell r="C59" t="str">
            <v>Expense</v>
          </cell>
          <cell r="D59" t="str">
            <v>Classified Support Salaries - Custom 4</v>
          </cell>
          <cell r="F59" t="str">
            <v xml:space="preserve"> Classified Support Salaries - Custom 4</v>
          </cell>
        </row>
        <row r="60">
          <cell r="A60">
            <v>2205</v>
          </cell>
          <cell r="B60" t="str">
            <v>Classified Salaries : Classified Support Salaries : Classified Support Salaries - Custom 5</v>
          </cell>
          <cell r="C60" t="str">
            <v>Expense</v>
          </cell>
          <cell r="D60" t="str">
            <v>Classified Support Salaries - Custom 5</v>
          </cell>
          <cell r="F60" t="str">
            <v xml:space="preserve"> Classified Support Salaries - Custom 5</v>
          </cell>
        </row>
        <row r="61">
          <cell r="A61">
            <v>2300</v>
          </cell>
          <cell r="B61" t="str">
            <v>Classified Salaries : Classified Supervisor &amp; Administrator Salaries</v>
          </cell>
          <cell r="C61" t="str">
            <v>Expense</v>
          </cell>
          <cell r="D61" t="str">
            <v>Non-certificated Supervisor &amp; Administrator Salaries</v>
          </cell>
          <cell r="F61" t="str">
            <v xml:space="preserve"> Classified Supervisor &amp; Administrator Salaries</v>
          </cell>
        </row>
        <row r="62">
          <cell r="A62">
            <v>2311</v>
          </cell>
          <cell r="B62" t="str">
            <v>Classified Salaries : Classified Supervisor &amp; Administrator Salaries : Classified Admin - Custom 1</v>
          </cell>
          <cell r="C62" t="str">
            <v>Expense</v>
          </cell>
          <cell r="D62" t="str">
            <v>Classified Administration - Custom 1</v>
          </cell>
          <cell r="F62" t="str">
            <v xml:space="preserve"> Classified Admin - Custom 1</v>
          </cell>
        </row>
        <row r="63">
          <cell r="A63">
            <v>2322</v>
          </cell>
          <cell r="B63" t="str">
            <v>Classified Salaries : Classified Supervisor &amp; Administrator Salaries : Classified Admin - Custom 2</v>
          </cell>
          <cell r="C63" t="str">
            <v>Expense</v>
          </cell>
          <cell r="D63" t="str">
            <v>Classified Administration - Custom 2</v>
          </cell>
          <cell r="F63" t="str">
            <v xml:space="preserve"> Classified Admin - Custom 2</v>
          </cell>
        </row>
        <row r="64">
          <cell r="A64">
            <v>2330</v>
          </cell>
          <cell r="B64" t="str">
            <v>Classified Salaries : Classified Supervisor &amp; Administrator Salaries : Classified Admin - Custom 3</v>
          </cell>
          <cell r="C64" t="str">
            <v>Expense</v>
          </cell>
          <cell r="D64" t="str">
            <v>Classified Administration - Custom 3</v>
          </cell>
          <cell r="F64" t="str">
            <v xml:space="preserve"> Classified Admin - Custom 3</v>
          </cell>
        </row>
        <row r="65">
          <cell r="A65">
            <v>2340</v>
          </cell>
          <cell r="B65" t="str">
            <v>Classified Salaries : Classified Supervisor &amp; Administrator Salaries : Classified Admin - Custom 4</v>
          </cell>
          <cell r="C65" t="str">
            <v>Expense</v>
          </cell>
          <cell r="D65" t="str">
            <v>Classified Administration - Custom 4</v>
          </cell>
          <cell r="F65" t="str">
            <v xml:space="preserve"> Classified Admin - Custom 4</v>
          </cell>
        </row>
        <row r="66">
          <cell r="A66">
            <v>2350</v>
          </cell>
          <cell r="B66" t="str">
            <v>Classified Salaries : Classified Supervisor &amp; Administrator Salaries : Classified Admin - Custom 5</v>
          </cell>
          <cell r="C66" t="str">
            <v>Expense</v>
          </cell>
          <cell r="D66" t="str">
            <v>Classified Administration - Custom 5</v>
          </cell>
          <cell r="F66" t="str">
            <v xml:space="preserve"> Classified Admin - Custom 5</v>
          </cell>
        </row>
        <row r="67">
          <cell r="A67">
            <v>2400</v>
          </cell>
          <cell r="B67" t="str">
            <v>Classified Salaries : Classified Clerical &amp; Office Salaries</v>
          </cell>
          <cell r="C67" t="str">
            <v>Expense</v>
          </cell>
          <cell r="D67" t="str">
            <v>Clerical &amp; Office Salaries</v>
          </cell>
          <cell r="F67" t="str">
            <v xml:space="preserve"> Classified Clerical &amp; Office Salaries</v>
          </cell>
        </row>
        <row r="68">
          <cell r="A68">
            <v>2401</v>
          </cell>
          <cell r="B68" t="str">
            <v>Classified Salaries : Classified Clerical &amp; Office Salaries : Classified Clerical &amp; Office Salaries - Custom 1</v>
          </cell>
          <cell r="C68" t="str">
            <v>Expense</v>
          </cell>
          <cell r="D68" t="str">
            <v>Classified Clerical &amp; Office Salaries - Custom  1</v>
          </cell>
          <cell r="F68" t="str">
            <v xml:space="preserve"> Classified Clerical &amp; Office Salaries - Custom 1</v>
          </cell>
        </row>
        <row r="69">
          <cell r="A69">
            <v>2402</v>
          </cell>
          <cell r="B69" t="str">
            <v>Classified Salaries : Classified Clerical &amp; Office Salaries : Classified Clerical &amp; Office Salaries - Custom  2</v>
          </cell>
          <cell r="C69" t="str">
            <v>Expense</v>
          </cell>
          <cell r="D69" t="str">
            <v>Classified Clerical &amp; Office Salaries - Custom  2</v>
          </cell>
          <cell r="F69" t="str">
            <v xml:space="preserve"> Classified Clerical &amp; Office Salaries - Custom  2</v>
          </cell>
        </row>
        <row r="70">
          <cell r="A70">
            <v>2403</v>
          </cell>
          <cell r="B70" t="str">
            <v>Classified Salaries : Classified Clerical &amp; Office Salaries : Classified Clerical &amp; Office Salaries - Custom 3</v>
          </cell>
          <cell r="C70" t="str">
            <v>Expense</v>
          </cell>
          <cell r="D70" t="str">
            <v>Classified Clerical &amp; Office Salaries - Custom 3</v>
          </cell>
          <cell r="F70" t="str">
            <v xml:space="preserve"> Classified Clerical &amp; Office Salaries - Custom 3</v>
          </cell>
        </row>
        <row r="71">
          <cell r="A71">
            <v>2404</v>
          </cell>
          <cell r="B71" t="str">
            <v>Classified Salaries : Classified Clerical &amp; Office Salaries : Classified Clerical &amp; Office Salaries - Custom 4</v>
          </cell>
          <cell r="C71" t="str">
            <v>Expense</v>
          </cell>
          <cell r="D71" t="str">
            <v>Classified Clerical &amp; Office Salaries - Custom 4</v>
          </cell>
          <cell r="F71" t="str">
            <v xml:space="preserve"> Classified Clerical &amp; Office Salaries - Custom 4</v>
          </cell>
        </row>
        <row r="72">
          <cell r="A72">
            <v>2405</v>
          </cell>
          <cell r="B72" t="str">
            <v>Classified Salaries : Classified Clerical &amp; Office Salaries : Classified Clerical &amp; Office Salaries - Custom 5</v>
          </cell>
          <cell r="C72" t="str">
            <v>Expense</v>
          </cell>
          <cell r="D72" t="str">
            <v>Classified Clerical &amp; Office Salaries - Custom 5</v>
          </cell>
          <cell r="F72" t="str">
            <v xml:space="preserve"> Classified Clerical &amp; Office Salaries - Custom 5</v>
          </cell>
        </row>
        <row r="73">
          <cell r="A73">
            <v>2600</v>
          </cell>
          <cell r="B73" t="str">
            <v>Classified Salaries : Classified Bonuses &amp; Extra Pay</v>
          </cell>
          <cell r="C73" t="str">
            <v>Expense</v>
          </cell>
          <cell r="D73" t="str">
            <v>Classified Bonuses &amp; Extra Pay</v>
          </cell>
          <cell r="F73" t="str">
            <v xml:space="preserve"> Classified Bonuses &amp; Extra Pay</v>
          </cell>
        </row>
        <row r="74">
          <cell r="A74">
            <v>2601</v>
          </cell>
          <cell r="B74" t="str">
            <v>Classified Salaries : Classified Bonuses &amp; Extra Pay : Classified bonuses - Custom 1</v>
          </cell>
          <cell r="C74" t="str">
            <v>Expense</v>
          </cell>
          <cell r="D74" t="str">
            <v>Classified bonuses - Custom 1</v>
          </cell>
          <cell r="F74" t="str">
            <v xml:space="preserve"> Classified bonuses - Custom 1</v>
          </cell>
        </row>
        <row r="75">
          <cell r="A75">
            <v>2602</v>
          </cell>
          <cell r="B75" t="str">
            <v>Classified Salaries : Classified Bonuses &amp; Extra Pay : Classified bonuses - Custom 2</v>
          </cell>
          <cell r="C75" t="str">
            <v>Expense</v>
          </cell>
          <cell r="D75" t="str">
            <v>Classified bonuses - Custom 2</v>
          </cell>
          <cell r="F75" t="str">
            <v xml:space="preserve"> Classified bonuses - Custom 2</v>
          </cell>
        </row>
        <row r="76">
          <cell r="A76">
            <v>2603</v>
          </cell>
          <cell r="B76" t="str">
            <v>Classified Salaries : Classified Bonuses &amp; Extra Pay : Classified bonuses - Custom 3</v>
          </cell>
          <cell r="C76" t="str">
            <v>Expense</v>
          </cell>
          <cell r="D76" t="str">
            <v>Classified bonuses - Custom 3</v>
          </cell>
          <cell r="F76" t="str">
            <v xml:space="preserve"> Classified bonuses - Custom 3</v>
          </cell>
        </row>
        <row r="77">
          <cell r="A77">
            <v>2604</v>
          </cell>
          <cell r="B77" t="str">
            <v>Classified Salaries : Classified Bonuses &amp; Extra Pay : Classified bonuses - Custom 4</v>
          </cell>
          <cell r="C77" t="str">
            <v>Expense</v>
          </cell>
          <cell r="D77" t="str">
            <v>Classified bonuses - Custom 4</v>
          </cell>
          <cell r="F77" t="str">
            <v xml:space="preserve"> Classified bonuses - Custom 4</v>
          </cell>
        </row>
        <row r="78">
          <cell r="A78">
            <v>2605</v>
          </cell>
          <cell r="B78" t="str">
            <v>Classified Salaries : Classified Bonuses &amp; Extra Pay : Classified bonuses - Custom 5</v>
          </cell>
          <cell r="C78" t="str">
            <v>Expense</v>
          </cell>
          <cell r="D78" t="str">
            <v>Classified bonuses - Custom 5</v>
          </cell>
          <cell r="F78" t="str">
            <v xml:space="preserve"> Classified bonuses - Custom 5</v>
          </cell>
        </row>
        <row r="79">
          <cell r="A79">
            <v>2900</v>
          </cell>
          <cell r="B79" t="str">
            <v>Classified Salaries : Classified Other Salaries</v>
          </cell>
          <cell r="C79" t="str">
            <v>Expense</v>
          </cell>
          <cell r="D79" t="str">
            <v>Other Non-certificated Salaries</v>
          </cell>
          <cell r="F79" t="str">
            <v xml:space="preserve"> Classified Other Salaries</v>
          </cell>
        </row>
        <row r="80">
          <cell r="A80">
            <v>2904</v>
          </cell>
          <cell r="B80" t="str">
            <v>Classified Salaries : Classified Other Salaries : Other Classified - Security/yard duty</v>
          </cell>
          <cell r="C80" t="str">
            <v>Expense</v>
          </cell>
          <cell r="D80" t="str">
            <v>Other Classified - Security/yard duty</v>
          </cell>
          <cell r="F80" t="str">
            <v xml:space="preserve"> Other Classified - Security/yard duty</v>
          </cell>
        </row>
        <row r="81">
          <cell r="A81">
            <v>2905</v>
          </cell>
          <cell r="B81" t="str">
            <v>Classified Salaries : Classified Other Salaries : Other Classified - After School</v>
          </cell>
          <cell r="C81" t="str">
            <v>Expense</v>
          </cell>
          <cell r="D81" t="str">
            <v>Other Classified - After School</v>
          </cell>
          <cell r="F81" t="str">
            <v xml:space="preserve"> Other Classified - After School</v>
          </cell>
        </row>
        <row r="82">
          <cell r="A82">
            <v>2908</v>
          </cell>
          <cell r="B82" t="str">
            <v>Classified Salaries : Classified Other Salaries : Other Classified - Custom 1</v>
          </cell>
          <cell r="C82" t="str">
            <v>Expense</v>
          </cell>
          <cell r="D82" t="str">
            <v>Other Classified - Custom 1</v>
          </cell>
          <cell r="F82" t="str">
            <v xml:space="preserve"> Other Classified - Custom 1</v>
          </cell>
        </row>
        <row r="83">
          <cell r="A83">
            <v>2909</v>
          </cell>
          <cell r="B83" t="str">
            <v>Classified Salaries : Classified Other Salaries : Other Classified - Custom 2</v>
          </cell>
          <cell r="C83" t="str">
            <v>Expense</v>
          </cell>
          <cell r="D83" t="str">
            <v>Other Classified - Custom 2</v>
          </cell>
          <cell r="F83" t="str">
            <v xml:space="preserve"> Other Classified - Custom 2</v>
          </cell>
        </row>
        <row r="84">
          <cell r="A84">
            <v>2911</v>
          </cell>
          <cell r="B84" t="str">
            <v>Classified Salaries : Classified Other Salaries : Other Classified - Custom 3</v>
          </cell>
          <cell r="C84" t="str">
            <v>Expense</v>
          </cell>
          <cell r="D84" t="str">
            <v>Other Classified - Custom 3</v>
          </cell>
          <cell r="F84" t="str">
            <v xml:space="preserve"> Other Classified - Custom 3</v>
          </cell>
        </row>
        <row r="85">
          <cell r="A85">
            <v>2912</v>
          </cell>
          <cell r="B85" t="str">
            <v>Classified Salaries : Classified Other Salaries : Other Classified - Custom 4</v>
          </cell>
          <cell r="C85" t="str">
            <v>Expense</v>
          </cell>
          <cell r="D85" t="str">
            <v>Other Classified - Custom 4</v>
          </cell>
          <cell r="F85" t="str">
            <v xml:space="preserve"> Other Classified - Custom 4</v>
          </cell>
        </row>
        <row r="86">
          <cell r="A86">
            <v>2915</v>
          </cell>
          <cell r="B86" t="str">
            <v>Classified Salaries : Classified Other Salaries : Other Classified - Transport</v>
          </cell>
          <cell r="C86" t="str">
            <v>Expense</v>
          </cell>
          <cell r="D86" t="str">
            <v>Other Classified - Transport</v>
          </cell>
          <cell r="F86" t="str">
            <v xml:space="preserve"> Other Classified - Transport</v>
          </cell>
        </row>
        <row r="87">
          <cell r="A87">
            <v>2925</v>
          </cell>
          <cell r="B87" t="str">
            <v>Classified Salaries : Classified Other Salaries : Other Classified - Childcare</v>
          </cell>
          <cell r="C87" t="str">
            <v>Expense</v>
          </cell>
          <cell r="D87" t="str">
            <v>Other Classified - Childcare</v>
          </cell>
          <cell r="F87" t="str">
            <v xml:space="preserve"> Other Classified - Childcare</v>
          </cell>
        </row>
        <row r="88">
          <cell r="A88">
            <v>2928</v>
          </cell>
          <cell r="B88" t="str">
            <v>Classified Salaries : Classified Other Salaries : Other Classified - Food</v>
          </cell>
          <cell r="C88" t="str">
            <v>Expense</v>
          </cell>
          <cell r="D88" t="str">
            <v>Other Classified - Food</v>
          </cell>
          <cell r="F88" t="str">
            <v xml:space="preserve"> Other Classified - Food</v>
          </cell>
        </row>
        <row r="89">
          <cell r="A89">
            <v>2930</v>
          </cell>
          <cell r="B89" t="str">
            <v>Classified Salaries : Classified Other Salaries : Other Classified - Maintenance/grounds</v>
          </cell>
          <cell r="C89" t="str">
            <v>Expense</v>
          </cell>
          <cell r="D89" t="str">
            <v>Other Classified - Maintenance/grounds</v>
          </cell>
          <cell r="F89" t="str">
            <v xml:space="preserve"> Other Classified - Maintenance/grounds</v>
          </cell>
        </row>
        <row r="90">
          <cell r="A90">
            <v>2933</v>
          </cell>
          <cell r="B90" t="str">
            <v>Classified Salaries : Classified Other Salaries : Other Classified - Preschool</v>
          </cell>
          <cell r="C90" t="str">
            <v>Expense</v>
          </cell>
          <cell r="D90" t="str">
            <v>Other Classified - Preschool</v>
          </cell>
          <cell r="F90" t="str">
            <v xml:space="preserve"> Other Classified - Preschool</v>
          </cell>
        </row>
        <row r="91">
          <cell r="A91">
            <v>2935</v>
          </cell>
          <cell r="B91" t="str">
            <v>Classified Salaries : Classified Other Salaries : Other Classified - Substitute</v>
          </cell>
          <cell r="C91" t="str">
            <v>Expense</v>
          </cell>
          <cell r="D91" t="str">
            <v>Other Classified - Substitute</v>
          </cell>
          <cell r="F91" t="str">
            <v xml:space="preserve"> Other Classified - Substitute</v>
          </cell>
        </row>
        <row r="92">
          <cell r="A92">
            <v>2940</v>
          </cell>
          <cell r="B92" t="str">
            <v>Classified Salaries : Classified Other Salaries : Other Classified - Summer</v>
          </cell>
          <cell r="C92" t="str">
            <v>Expense</v>
          </cell>
          <cell r="D92" t="str">
            <v>Other Classified - Summer</v>
          </cell>
          <cell r="F92" t="str">
            <v xml:space="preserve"> Other Classified - Summer</v>
          </cell>
        </row>
        <row r="93">
          <cell r="A93">
            <v>2999</v>
          </cell>
          <cell r="B93" t="str">
            <v>Payroll Temporary Holding Account</v>
          </cell>
          <cell r="C93" t="str">
            <v>Expense</v>
          </cell>
          <cell r="D93" t="str">
            <v>Payroll Temporary Holding Account</v>
          </cell>
          <cell r="F93" t="str">
            <v>Payroll Temporary Holding Account</v>
          </cell>
        </row>
        <row r="94">
          <cell r="A94">
            <v>3000</v>
          </cell>
          <cell r="B94" t="str">
            <v>Employee Benefits</v>
          </cell>
          <cell r="C94" t="str">
            <v>Expense</v>
          </cell>
          <cell r="D94" t="str">
            <v>Employee Benefits</v>
          </cell>
          <cell r="F94" t="str">
            <v>Employee Benefits</v>
          </cell>
        </row>
        <row r="95">
          <cell r="A95">
            <v>3100</v>
          </cell>
          <cell r="B95" t="str">
            <v>Employee Benefits : STRS</v>
          </cell>
          <cell r="C95" t="str">
            <v>Expense</v>
          </cell>
          <cell r="D95" t="str">
            <v>STRS</v>
          </cell>
          <cell r="F95" t="str">
            <v xml:space="preserve"> STRS</v>
          </cell>
        </row>
        <row r="96">
          <cell r="A96">
            <v>3101</v>
          </cell>
          <cell r="B96" t="str">
            <v>Employee Benefits : STRS : State Teachers Retirement System, certificated positions</v>
          </cell>
          <cell r="C96" t="str">
            <v>Expense</v>
          </cell>
          <cell r="D96" t="str">
            <v>State Teachers’ Retirement System, certificated positions</v>
          </cell>
          <cell r="F96" t="str">
            <v xml:space="preserve"> State Teachers Retirement System, certificated positions</v>
          </cell>
        </row>
        <row r="97">
          <cell r="A97">
            <v>3102</v>
          </cell>
          <cell r="B97" t="str">
            <v>Employee Benefits : STRS : State Teachers Retirement System, classified positions</v>
          </cell>
          <cell r="C97" t="str">
            <v>Expense</v>
          </cell>
          <cell r="D97" t="str">
            <v>State Teachers’ Retirement System, classified positions</v>
          </cell>
          <cell r="F97" t="str">
            <v xml:space="preserve"> State Teachers Retirement System, classified positions</v>
          </cell>
        </row>
        <row r="98">
          <cell r="A98">
            <v>3200</v>
          </cell>
          <cell r="B98" t="str">
            <v>Employee Benefits : PERS</v>
          </cell>
          <cell r="C98" t="str">
            <v>Expense</v>
          </cell>
          <cell r="D98" t="str">
            <v>PERS</v>
          </cell>
          <cell r="F98" t="str">
            <v xml:space="preserve"> PERS</v>
          </cell>
        </row>
        <row r="99">
          <cell r="A99">
            <v>3201</v>
          </cell>
          <cell r="B99" t="str">
            <v>Employee Benefits : PERS : Public Employees Retirement System, cert. positions</v>
          </cell>
          <cell r="C99" t="str">
            <v>Expense</v>
          </cell>
          <cell r="D99" t="str">
            <v>Public Employees’ Retirement System, cert. positions</v>
          </cell>
          <cell r="F99" t="str">
            <v xml:space="preserve"> Public Employees Retirement System, cert. positions</v>
          </cell>
        </row>
        <row r="100">
          <cell r="A100">
            <v>3202</v>
          </cell>
          <cell r="B100" t="str">
            <v>Employee Benefits : PERS : Public Employees Retirement System, classified positions</v>
          </cell>
          <cell r="C100" t="str">
            <v>Expense</v>
          </cell>
          <cell r="D100" t="str">
            <v>Public Employees’ Retirement System, classified positions</v>
          </cell>
          <cell r="F100" t="str">
            <v xml:space="preserve"> Public Employees Retirement System, classified positions</v>
          </cell>
        </row>
        <row r="101">
          <cell r="A101">
            <v>3300</v>
          </cell>
          <cell r="B101" t="str">
            <v>Employee Benefits : OASDI-Medicare-Alternative</v>
          </cell>
          <cell r="C101" t="str">
            <v>Expense</v>
          </cell>
          <cell r="D101" t="str">
            <v>OASDI-Medicare-Alternative</v>
          </cell>
          <cell r="F101" t="str">
            <v xml:space="preserve"> OASDI-Medicare-Alternative</v>
          </cell>
        </row>
        <row r="102">
          <cell r="A102">
            <v>3301</v>
          </cell>
          <cell r="B102" t="str">
            <v>Employee Benefits : OASDI-Medicare-Alternative : OASDI/Alternative, certificated positions</v>
          </cell>
          <cell r="C102" t="str">
            <v>Expense</v>
          </cell>
          <cell r="D102" t="str">
            <v>OASDI/Medicare/Alternative, certificated positions</v>
          </cell>
          <cell r="F102" t="str">
            <v xml:space="preserve"> OASDI/Alternative, certificated positions</v>
          </cell>
        </row>
        <row r="103">
          <cell r="A103">
            <v>3302</v>
          </cell>
          <cell r="B103" t="str">
            <v>Employee Benefits : OASDI-Medicare-Alternative : OASDI/Alternative, classified positions</v>
          </cell>
          <cell r="C103" t="str">
            <v>Expense</v>
          </cell>
          <cell r="D103" t="str">
            <v>OASDI/Medicare/Alternative, classified positions</v>
          </cell>
          <cell r="F103" t="str">
            <v xml:space="preserve"> OASDI/Alternative, classified positions</v>
          </cell>
        </row>
        <row r="104">
          <cell r="A104">
            <v>3303</v>
          </cell>
          <cell r="B104" t="str">
            <v>Employee Benefits : OASDI-Medicare-Alternative : Medicare, certificated positions</v>
          </cell>
          <cell r="C104" t="str">
            <v>Expense</v>
          </cell>
          <cell r="D104" t="str">
            <v>Medicare Certified</v>
          </cell>
          <cell r="F104" t="str">
            <v xml:space="preserve"> Medicare, certificated positions</v>
          </cell>
        </row>
        <row r="105">
          <cell r="A105">
            <v>3304</v>
          </cell>
          <cell r="B105" t="str">
            <v>Employee Benefits : OASDI-Medicare-Alternative : Medicare, classified positions</v>
          </cell>
          <cell r="C105" t="str">
            <v>Expense</v>
          </cell>
          <cell r="D105" t="str">
            <v>Medicare, classified positions</v>
          </cell>
          <cell r="F105" t="str">
            <v xml:space="preserve"> Medicare, classified positions</v>
          </cell>
        </row>
        <row r="106">
          <cell r="A106">
            <v>3400</v>
          </cell>
          <cell r="B106" t="str">
            <v>Employee Benefits : Health &amp; Welfare Benefits</v>
          </cell>
          <cell r="C106" t="str">
            <v>Expense</v>
          </cell>
          <cell r="D106" t="str">
            <v>Health &amp; Welfare Benefits</v>
          </cell>
          <cell r="F106" t="str">
            <v xml:space="preserve"> Health &amp; Welfare Benefits</v>
          </cell>
        </row>
        <row r="107">
          <cell r="A107">
            <v>3401</v>
          </cell>
          <cell r="B107" t="str">
            <v>Employee Benefits : Health &amp; Welfare Benefits : Health &amp; Welfare Benefits - Certificated Positions</v>
          </cell>
          <cell r="C107" t="str">
            <v>Expense</v>
          </cell>
          <cell r="D107" t="str">
            <v>Health &amp; Welfare Benefits - Certificated Positions</v>
          </cell>
          <cell r="F107" t="str">
            <v xml:space="preserve"> Health &amp; Welfare Benefits - Certificated Positions</v>
          </cell>
        </row>
        <row r="108">
          <cell r="A108">
            <v>3402</v>
          </cell>
          <cell r="B108" t="str">
            <v>Employee Benefits : Health &amp; Welfare Benefits : Health and Welfare Benefits - Classified Positions</v>
          </cell>
          <cell r="C108" t="str">
            <v>Expense</v>
          </cell>
          <cell r="D108" t="str">
            <v>Health and Welfare Benefits - Classified Positions</v>
          </cell>
          <cell r="F108" t="str">
            <v xml:space="preserve"> Health and Welfare Benefits - Classified Positions</v>
          </cell>
        </row>
        <row r="109">
          <cell r="A109">
            <v>3500</v>
          </cell>
          <cell r="B109" t="str">
            <v>Employee Benefits : Unemployment Insurance</v>
          </cell>
          <cell r="C109" t="str">
            <v>Expense</v>
          </cell>
          <cell r="D109" t="str">
            <v>Unemployment Insurance</v>
          </cell>
          <cell r="F109" t="str">
            <v xml:space="preserve"> Unemployment Insurance</v>
          </cell>
        </row>
        <row r="110">
          <cell r="A110">
            <v>3501</v>
          </cell>
          <cell r="B110" t="str">
            <v>Employee Benefits : Unemployment Insurance : State Unemploy. Insurance - Certificated Positions</v>
          </cell>
          <cell r="C110" t="str">
            <v>Expense</v>
          </cell>
          <cell r="D110" t="str">
            <v>State Unemploy. Ins., Misc. State PR Xps - Cert. Positions</v>
          </cell>
          <cell r="F110" t="str">
            <v xml:space="preserve"> State Unemploy. Insurance - Certificated Positions</v>
          </cell>
        </row>
        <row r="111">
          <cell r="A111">
            <v>3502</v>
          </cell>
          <cell r="B111" t="str">
            <v>Employee Benefits : Unemployment Insurance : State Unemploy. Insurance - Classified Positions</v>
          </cell>
          <cell r="C111" t="str">
            <v>Expense</v>
          </cell>
          <cell r="D111" t="str">
            <v>State Unemploy. Insurance - Classified Positions</v>
          </cell>
          <cell r="F111" t="str">
            <v xml:space="preserve"> State Unemploy. Insurance - Classified Positions</v>
          </cell>
        </row>
        <row r="112">
          <cell r="A112">
            <v>3513</v>
          </cell>
          <cell r="B112" t="str">
            <v>Employee Benefits : Unemployment Insurance : FUTA, certificate position</v>
          </cell>
          <cell r="C112" t="str">
            <v>Expense</v>
          </cell>
          <cell r="D112" t="str">
            <v>FUTA, certificate position</v>
          </cell>
          <cell r="F112" t="str">
            <v xml:space="preserve"> FUTA, certificate position</v>
          </cell>
        </row>
        <row r="113">
          <cell r="A113">
            <v>3514</v>
          </cell>
          <cell r="B113" t="str">
            <v>Employee Benefits : Unemployment Insurance : FUTA, classified position</v>
          </cell>
          <cell r="C113" t="str">
            <v>Expense</v>
          </cell>
          <cell r="D113" t="str">
            <v>FUTA, classified position</v>
          </cell>
          <cell r="F113" t="str">
            <v xml:space="preserve"> FUTA, classified position</v>
          </cell>
        </row>
        <row r="114">
          <cell r="A114">
            <v>3600</v>
          </cell>
          <cell r="B114" t="str">
            <v>Employee Benefits : Workers Comp Insurance</v>
          </cell>
          <cell r="C114" t="str">
            <v>Expense</v>
          </cell>
          <cell r="D114" t="str">
            <v>Workers Comp Insurance</v>
          </cell>
          <cell r="F114" t="str">
            <v xml:space="preserve"> Workers Comp Insurance</v>
          </cell>
        </row>
        <row r="115">
          <cell r="A115">
            <v>3601</v>
          </cell>
          <cell r="B115" t="str">
            <v>Employee Benefits : Workers Comp Insurance : Worker's Comp Insurance - Certificated Positions</v>
          </cell>
          <cell r="C115" t="str">
            <v>Expense</v>
          </cell>
          <cell r="D115" t="str">
            <v>Worker's Comp Insurance - Certificated Positions</v>
          </cell>
          <cell r="F115" t="str">
            <v xml:space="preserve"> Worker's Comp Insurance - Certificated Positions</v>
          </cell>
        </row>
        <row r="116">
          <cell r="A116">
            <v>3602</v>
          </cell>
          <cell r="B116" t="str">
            <v>Employee Benefits : Workers Comp Insurance : Worker's Comp Insurance - Classified Positions</v>
          </cell>
          <cell r="C116" t="str">
            <v>Expense</v>
          </cell>
          <cell r="D116" t="str">
            <v>Worker's Comp Insurance - Classified Positions</v>
          </cell>
          <cell r="F116" t="str">
            <v xml:space="preserve"> Worker's Comp Insurance - Classified Positions</v>
          </cell>
        </row>
        <row r="117">
          <cell r="A117">
            <v>3700</v>
          </cell>
          <cell r="B117" t="str">
            <v>Employee Benefits : Retiree Benefits</v>
          </cell>
          <cell r="C117" t="str">
            <v>Expense</v>
          </cell>
          <cell r="D117" t="str">
            <v>Retiree Benefits</v>
          </cell>
          <cell r="F117" t="str">
            <v xml:space="preserve"> Retiree Benefits</v>
          </cell>
        </row>
        <row r="118">
          <cell r="A118">
            <v>3701</v>
          </cell>
          <cell r="B118" t="str">
            <v>Employee Benefits : Retiree Benefits : Other Retirement - Certificated Positions</v>
          </cell>
          <cell r="C118" t="str">
            <v>Expense</v>
          </cell>
          <cell r="D118" t="str">
            <v>Other Retirement - Certificated Positions (403b...)</v>
          </cell>
          <cell r="F118" t="str">
            <v xml:space="preserve"> Other Retirement - Certificated Positions</v>
          </cell>
        </row>
        <row r="119">
          <cell r="A119">
            <v>3702</v>
          </cell>
          <cell r="B119" t="str">
            <v>Employee Benefits : Retiree Benefits : Other Retirement - Classified Positions</v>
          </cell>
          <cell r="C119" t="str">
            <v>Expense</v>
          </cell>
          <cell r="D119" t="str">
            <v>Other Retirement - Classified Positions (403b...)</v>
          </cell>
          <cell r="F119" t="str">
            <v xml:space="preserve"> Other Retirement - Classified Positions</v>
          </cell>
        </row>
        <row r="120">
          <cell r="A120">
            <v>3800</v>
          </cell>
          <cell r="B120" t="str">
            <v>Employee Benefits : PERS Reduction</v>
          </cell>
          <cell r="C120" t="str">
            <v>Expense</v>
          </cell>
          <cell r="D120" t="str">
            <v>PERS Reduction</v>
          </cell>
          <cell r="F120" t="str">
            <v xml:space="preserve"> PERS Reduction</v>
          </cell>
        </row>
        <row r="121">
          <cell r="A121">
            <v>3801</v>
          </cell>
          <cell r="B121" t="str">
            <v>Employee Benefits : PERS Reduction : PERS Reduction, certificated positions</v>
          </cell>
          <cell r="C121" t="str">
            <v>Expense</v>
          </cell>
          <cell r="D121" t="str">
            <v>PERS Reduction, certificated positions</v>
          </cell>
          <cell r="F121" t="str">
            <v xml:space="preserve"> PERS Reduction, certificated positions</v>
          </cell>
        </row>
        <row r="122">
          <cell r="A122">
            <v>3802</v>
          </cell>
          <cell r="B122" t="str">
            <v>Employee Benefits : PERS Reduction : PERS Reduction, classified positions</v>
          </cell>
          <cell r="C122" t="str">
            <v>Expense</v>
          </cell>
          <cell r="D122" t="str">
            <v>PERS Reduction, classified positions</v>
          </cell>
          <cell r="F122" t="str">
            <v xml:space="preserve"> PERS Reduction, classified positions</v>
          </cell>
        </row>
        <row r="123">
          <cell r="A123">
            <v>3900</v>
          </cell>
          <cell r="B123" t="str">
            <v>Employee Benefits : Other Employee Benefits</v>
          </cell>
          <cell r="C123" t="str">
            <v>Expense</v>
          </cell>
          <cell r="D123" t="str">
            <v>Other Employee Benefits</v>
          </cell>
          <cell r="F123" t="str">
            <v xml:space="preserve"> Other Employee Benefits</v>
          </cell>
        </row>
        <row r="124">
          <cell r="A124">
            <v>3901</v>
          </cell>
          <cell r="B124" t="str">
            <v>Employee Benefits : Other Employee Benefits : Other Benefits - Certificated Positions</v>
          </cell>
          <cell r="C124" t="str">
            <v>Expense</v>
          </cell>
          <cell r="D124" t="str">
            <v>Other Benefits - Certificated Positions</v>
          </cell>
          <cell r="F124" t="str">
            <v xml:space="preserve"> Other Benefits - Certificated Positions</v>
          </cell>
        </row>
        <row r="125">
          <cell r="A125">
            <v>3902</v>
          </cell>
          <cell r="B125" t="str">
            <v>Employee Benefits : Other Employee Benefits : Other Benefits - Classified Positions</v>
          </cell>
          <cell r="C125" t="str">
            <v>Expense</v>
          </cell>
          <cell r="D125" t="str">
            <v>Other Benefits - Classified Positions</v>
          </cell>
          <cell r="F125" t="str">
            <v xml:space="preserve"> Other Benefits - Classified Positions</v>
          </cell>
        </row>
        <row r="126">
          <cell r="A126">
            <v>3915</v>
          </cell>
          <cell r="B126" t="str">
            <v>Employee Benefits : Other Employee Benefits : Misc. Benefit Fees</v>
          </cell>
          <cell r="C126" t="str">
            <v>Expense</v>
          </cell>
          <cell r="D126" t="str">
            <v>Processing fees related to STRS, PERS, Other Investmts, etc.</v>
          </cell>
          <cell r="F126" t="str">
            <v xml:space="preserve"> Misc. Benefit Fees</v>
          </cell>
        </row>
        <row r="127">
          <cell r="A127">
            <v>4000</v>
          </cell>
          <cell r="B127" t="str">
            <v>Books &amp; Supplies</v>
          </cell>
          <cell r="C127" t="str">
            <v>Expense</v>
          </cell>
          <cell r="D127" t="str">
            <v>Books &amp; Supplies</v>
          </cell>
          <cell r="F127" t="str">
            <v>Books &amp; Supplies</v>
          </cell>
        </row>
        <row r="128">
          <cell r="A128">
            <v>4100</v>
          </cell>
          <cell r="B128" t="str">
            <v>Books &amp; Supplies : Approved Textbooks &amp; Core Curricula Materials</v>
          </cell>
          <cell r="C128" t="str">
            <v>Expense</v>
          </cell>
          <cell r="D128" t="str">
            <v>Approved Textbooks &amp; Core Curricula Materials</v>
          </cell>
          <cell r="F128" t="str">
            <v xml:space="preserve"> Approved Textbooks &amp; Core Curricula Materials</v>
          </cell>
        </row>
        <row r="129">
          <cell r="A129">
            <v>4101</v>
          </cell>
          <cell r="B129" t="str">
            <v>Books &amp; Supplies : Approved Textbooks &amp; Core Curricula Materials : Approved Textbooks &amp; Core Curricula Materials - Custom 1</v>
          </cell>
          <cell r="C129" t="str">
            <v>Expense</v>
          </cell>
          <cell r="D129" t="str">
            <v>Approved Textbooks &amp; Core Curricula Materials - Custom 1</v>
          </cell>
          <cell r="F129" t="str">
            <v xml:space="preserve"> Approved Textbooks &amp; Core Curricula Materials - Custom 1</v>
          </cell>
        </row>
        <row r="130">
          <cell r="A130">
            <v>4102</v>
          </cell>
          <cell r="B130" t="str">
            <v>Books &amp; Supplies : Approved Textbooks &amp; Core Curricula Materials : Approved Textbooks &amp; Core Curricula Materials - Custom 2</v>
          </cell>
          <cell r="C130" t="str">
            <v>Expense</v>
          </cell>
          <cell r="D130" t="str">
            <v>Approved Textbooks &amp; Core Curricula Materials - Custom 2</v>
          </cell>
          <cell r="F130" t="str">
            <v xml:space="preserve"> Approved Textbooks &amp; Core Curricula Materials - Custom 2</v>
          </cell>
        </row>
        <row r="131">
          <cell r="A131">
            <v>4103</v>
          </cell>
          <cell r="B131" t="str">
            <v>Books &amp; Supplies : Approved Textbooks &amp; Core Curricula Materials : Approved Textbooks &amp; Core Curricula Materials - Custom 3</v>
          </cell>
          <cell r="C131" t="str">
            <v>Expense</v>
          </cell>
          <cell r="D131" t="str">
            <v>Approved Textbooks &amp; Core Curricula Materials - Custom 3</v>
          </cell>
          <cell r="F131" t="str">
            <v xml:space="preserve"> Approved Textbooks &amp; Core Curricula Materials - Custom 3</v>
          </cell>
        </row>
        <row r="132">
          <cell r="A132">
            <v>4104</v>
          </cell>
          <cell r="B132" t="str">
            <v>Books &amp; Supplies : Approved Textbooks &amp; Core Curricula Materials : Approved Textbooks &amp; Core Curricula Materials - Custom 4</v>
          </cell>
          <cell r="C132" t="str">
            <v>Expense</v>
          </cell>
          <cell r="D132" t="str">
            <v>Approved Textbooks &amp; Core Curricula Materials - Custom 4</v>
          </cell>
          <cell r="F132" t="str">
            <v xml:space="preserve"> Approved Textbooks &amp; Core Curricula Materials - Custom 4</v>
          </cell>
        </row>
        <row r="133">
          <cell r="A133">
            <v>4105</v>
          </cell>
          <cell r="B133" t="str">
            <v>Books &amp; Supplies : Approved Textbooks &amp; Core Curricula Materials : Approved Textbooks &amp; Core Curricula Materials - Custom 5</v>
          </cell>
          <cell r="C133" t="str">
            <v>Expense</v>
          </cell>
          <cell r="D133" t="str">
            <v>Approved Textbooks &amp; Core Curricula Materials - Custom 5</v>
          </cell>
          <cell r="F133" t="str">
            <v xml:space="preserve"> Approved Textbooks &amp; Core Curricula Materials - Custom 5</v>
          </cell>
        </row>
        <row r="134">
          <cell r="A134">
            <v>4200</v>
          </cell>
          <cell r="B134" t="str">
            <v>Books &amp; Supplies : Books &amp; Other Reference Materials</v>
          </cell>
          <cell r="C134" t="str">
            <v>Expense</v>
          </cell>
          <cell r="D134" t="str">
            <v>Books &amp; Other Reference Materials</v>
          </cell>
          <cell r="F134" t="str">
            <v xml:space="preserve"> Books &amp; Other Reference Materials</v>
          </cell>
        </row>
        <row r="135">
          <cell r="A135">
            <v>4201</v>
          </cell>
          <cell r="B135" t="str">
            <v>Books &amp; Supplies : Books &amp; Other Reference Materials : Books &amp; Other Reference Materials - Custom 1</v>
          </cell>
          <cell r="C135" t="str">
            <v>Expense</v>
          </cell>
          <cell r="D135" t="str">
            <v>Books &amp; Other Reference Materials - Custom 1</v>
          </cell>
          <cell r="F135" t="str">
            <v xml:space="preserve"> Books &amp; Other Reference Materials - Custom 1</v>
          </cell>
        </row>
        <row r="136">
          <cell r="A136">
            <v>4202</v>
          </cell>
          <cell r="B136" t="str">
            <v>Books &amp; Supplies : Books &amp; Other Reference Materials : Books &amp; Other Reference Materials - Custom 2</v>
          </cell>
          <cell r="C136" t="str">
            <v>Expense</v>
          </cell>
          <cell r="D136" t="str">
            <v>Books &amp; Other Reference Materials - Custom 2</v>
          </cell>
          <cell r="F136" t="str">
            <v xml:space="preserve"> Books &amp; Other Reference Materials - Custom 2</v>
          </cell>
        </row>
        <row r="137">
          <cell r="A137">
            <v>4203</v>
          </cell>
          <cell r="B137" t="str">
            <v>Books &amp; Supplies : Books &amp; Other Reference Materials : Books &amp; Other Reference Materials - Custom 3</v>
          </cell>
          <cell r="C137" t="str">
            <v>Expense</v>
          </cell>
          <cell r="D137" t="str">
            <v>Books &amp; Other Reference Materials - Custom 3</v>
          </cell>
          <cell r="F137" t="str">
            <v xml:space="preserve"> Books &amp; Other Reference Materials - Custom 3</v>
          </cell>
        </row>
        <row r="138">
          <cell r="A138">
            <v>4204</v>
          </cell>
          <cell r="B138" t="str">
            <v>Books &amp; Supplies : Books &amp; Other Reference Materials : Books &amp; Other Reference Materials - Custom 4</v>
          </cell>
          <cell r="C138" t="str">
            <v>Expense</v>
          </cell>
          <cell r="D138" t="str">
            <v>Books &amp; Other Reference Materials - Custom 4</v>
          </cell>
          <cell r="F138" t="str">
            <v xml:space="preserve"> Books &amp; Other Reference Materials - Custom 4</v>
          </cell>
        </row>
        <row r="139">
          <cell r="A139">
            <v>4205</v>
          </cell>
          <cell r="B139" t="str">
            <v>Books &amp; Supplies : Books &amp; Other Reference Materials : Books &amp; Other Reference Materials - Custom 5</v>
          </cell>
          <cell r="C139" t="str">
            <v>Expense</v>
          </cell>
          <cell r="D139" t="str">
            <v>Books &amp; Other Reference Materials - Custom 5</v>
          </cell>
          <cell r="F139" t="str">
            <v xml:space="preserve"> Books &amp; Other Reference Materials - Custom 5</v>
          </cell>
        </row>
        <row r="140">
          <cell r="A140">
            <v>4300</v>
          </cell>
          <cell r="B140" t="str">
            <v>Books &amp; Supplies : Materials &amp; Supplies</v>
          </cell>
          <cell r="C140" t="str">
            <v>Expense</v>
          </cell>
          <cell r="D140" t="str">
            <v>Materials &amp; Supplies</v>
          </cell>
          <cell r="F140" t="str">
            <v xml:space="preserve"> Materials &amp; Supplies</v>
          </cell>
        </row>
        <row r="141">
          <cell r="A141">
            <v>4315</v>
          </cell>
          <cell r="B141" t="str">
            <v>Books &amp; Supplies : Materials &amp; Supplies : Custodial Supplies</v>
          </cell>
          <cell r="C141" t="str">
            <v>Expense</v>
          </cell>
          <cell r="D141" t="str">
            <v>Custodial Supplies</v>
          </cell>
          <cell r="F141" t="str">
            <v xml:space="preserve"> Custodial Supplies</v>
          </cell>
        </row>
        <row r="142">
          <cell r="A142">
            <v>4320</v>
          </cell>
          <cell r="B142" t="str">
            <v>Books &amp; Supplies : Materials &amp; Supplies : Educational Software</v>
          </cell>
          <cell r="C142" t="str">
            <v>Expense</v>
          </cell>
          <cell r="D142" t="str">
            <v>software products &amp; software licensing/maintenance fees</v>
          </cell>
          <cell r="F142" t="str">
            <v xml:space="preserve"> Educational Software</v>
          </cell>
        </row>
        <row r="143">
          <cell r="A143">
            <v>4325</v>
          </cell>
          <cell r="B143" t="str">
            <v>Books &amp; Supplies : Materials &amp; Supplies : Instructional Materials &amp; Supplies</v>
          </cell>
          <cell r="C143" t="str">
            <v>Expense</v>
          </cell>
          <cell r="D143" t="str">
            <v>materials &amp; supplies used as a teaching tool for students</v>
          </cell>
          <cell r="F143" t="str">
            <v xml:space="preserve"> Instructional Materials &amp; Supplies</v>
          </cell>
        </row>
        <row r="144">
          <cell r="A144">
            <v>4326</v>
          </cell>
          <cell r="B144" t="str">
            <v>Books &amp; Supplies : Materials &amp; Supplies : Art &amp; Music Supplies</v>
          </cell>
          <cell r="C144" t="str">
            <v>Expense</v>
          </cell>
          <cell r="D144" t="str">
            <v>any supplies or equipment related to Art or Music</v>
          </cell>
          <cell r="F144" t="str">
            <v xml:space="preserve"> Art &amp; Music Supplies</v>
          </cell>
        </row>
        <row r="145">
          <cell r="A145">
            <v>4330</v>
          </cell>
          <cell r="B145" t="str">
            <v>Books &amp; Supplies : Materials &amp; Supplies : Office Supplies</v>
          </cell>
          <cell r="C145" t="str">
            <v>Expense</v>
          </cell>
          <cell r="D145" t="str">
            <v>non student related:coffee, paper, pencils</v>
          </cell>
          <cell r="F145" t="str">
            <v xml:space="preserve"> Office Supplies</v>
          </cell>
        </row>
        <row r="146">
          <cell r="A146">
            <v>4335</v>
          </cell>
          <cell r="B146" t="str">
            <v>Books &amp; Supplies : Materials &amp; Supplies : PE Supplies</v>
          </cell>
          <cell r="C146" t="str">
            <v>Expense</v>
          </cell>
          <cell r="D146" t="str">
            <v>any supplies or equipment related to PE</v>
          </cell>
          <cell r="F146" t="str">
            <v xml:space="preserve"> PE Supplies</v>
          </cell>
        </row>
        <row r="147">
          <cell r="A147">
            <v>4340</v>
          </cell>
          <cell r="B147" t="str">
            <v>Books &amp; Supplies : Materials &amp; Supplies : Professional Development Supplies</v>
          </cell>
          <cell r="C147" t="str">
            <v>Expense</v>
          </cell>
          <cell r="D147" t="str">
            <v>Professional Development Supplies</v>
          </cell>
          <cell r="E147">
            <v>4340</v>
          </cell>
          <cell r="F147" t="str">
            <v xml:space="preserve"> Professional Development Supplies</v>
          </cell>
        </row>
        <row r="148">
          <cell r="A148">
            <v>4345</v>
          </cell>
          <cell r="B148" t="str">
            <v>Books &amp; Supplies : Materials &amp; Supplies : Non Instructional Student Materials &amp; Supplies</v>
          </cell>
          <cell r="C148" t="str">
            <v>Expense</v>
          </cell>
          <cell r="D148" t="str">
            <v>prizes,gifts,prom,cap &amp; gown,yearbook,dances</v>
          </cell>
          <cell r="F148" t="str">
            <v xml:space="preserve"> Non Instructional Student Materials &amp; Supplies</v>
          </cell>
        </row>
        <row r="149">
          <cell r="A149">
            <v>4346</v>
          </cell>
          <cell r="B149" t="str">
            <v>Books &amp; Supplies : Materials &amp; Supplies : Teacher Supplies</v>
          </cell>
          <cell r="C149" t="str">
            <v>Expense</v>
          </cell>
          <cell r="D149" t="str">
            <v>Teacher Supplies</v>
          </cell>
          <cell r="F149" t="str">
            <v xml:space="preserve"> Teacher Supplies</v>
          </cell>
        </row>
        <row r="150">
          <cell r="A150">
            <v>4350</v>
          </cell>
          <cell r="B150" t="str">
            <v>Books &amp; Supplies : Materials &amp; Supplies : Uniforms</v>
          </cell>
          <cell r="C150" t="str">
            <v>Expense</v>
          </cell>
          <cell r="D150" t="str">
            <v>Uniforms</v>
          </cell>
          <cell r="F150" t="str">
            <v xml:space="preserve"> Uniforms</v>
          </cell>
        </row>
        <row r="151">
          <cell r="A151">
            <v>4351</v>
          </cell>
          <cell r="B151" t="str">
            <v>Books &amp; Supplies : Materials &amp; Supplies : Yearbook</v>
          </cell>
          <cell r="C151" t="str">
            <v>Expense</v>
          </cell>
          <cell r="D151" t="str">
            <v>Yearbook Related Expenses</v>
          </cell>
          <cell r="F151" t="str">
            <v xml:space="preserve"> Yearbook</v>
          </cell>
        </row>
        <row r="152">
          <cell r="A152">
            <v>4352</v>
          </cell>
          <cell r="B152" t="str">
            <v>Books &amp; Supplies : Materials &amp; Supplies : Activity 1</v>
          </cell>
          <cell r="C152" t="str">
            <v>Expense</v>
          </cell>
          <cell r="D152" t="str">
            <v>Activity 1</v>
          </cell>
          <cell r="F152" t="str">
            <v xml:space="preserve"> Activity 1</v>
          </cell>
        </row>
        <row r="153">
          <cell r="A153">
            <v>4353</v>
          </cell>
          <cell r="B153" t="str">
            <v>Books &amp; Supplies : Materials &amp; Supplies : Activity 2</v>
          </cell>
          <cell r="C153" t="str">
            <v>Expense</v>
          </cell>
          <cell r="D153" t="str">
            <v>Activity 2</v>
          </cell>
          <cell r="F153" t="str">
            <v xml:space="preserve"> Activity 2</v>
          </cell>
        </row>
        <row r="154">
          <cell r="A154">
            <v>4354</v>
          </cell>
          <cell r="B154" t="str">
            <v>Books &amp; Supplies : Materials &amp; Supplies : Activity 3</v>
          </cell>
          <cell r="C154" t="str">
            <v>Expense</v>
          </cell>
          <cell r="D154" t="str">
            <v>Activity 3</v>
          </cell>
          <cell r="F154" t="str">
            <v xml:space="preserve"> Activity 3</v>
          </cell>
        </row>
        <row r="155">
          <cell r="A155">
            <v>4355</v>
          </cell>
          <cell r="B155" t="str">
            <v>Books &amp; Supplies : Materials &amp; Supplies : Activity 4</v>
          </cell>
          <cell r="C155" t="str">
            <v>Expense</v>
          </cell>
          <cell r="D155" t="str">
            <v>Activity 4</v>
          </cell>
          <cell r="F155" t="str">
            <v xml:space="preserve"> Activity 4</v>
          </cell>
        </row>
        <row r="156">
          <cell r="A156">
            <v>4356</v>
          </cell>
          <cell r="B156" t="str">
            <v>Books &amp; Supplies : Materials &amp; Supplies : Activity 5</v>
          </cell>
          <cell r="C156" t="str">
            <v>Expense</v>
          </cell>
          <cell r="D156" t="str">
            <v>Activity 5</v>
          </cell>
          <cell r="F156" t="str">
            <v xml:space="preserve"> Activity 5</v>
          </cell>
        </row>
        <row r="157">
          <cell r="A157">
            <v>4357</v>
          </cell>
          <cell r="B157" t="str">
            <v>Books &amp; Supplies : Materials &amp; Supplies : Activity 6</v>
          </cell>
          <cell r="C157" t="str">
            <v>Expense</v>
          </cell>
          <cell r="D157" t="str">
            <v>Activity 6</v>
          </cell>
          <cell r="F157" t="str">
            <v xml:space="preserve"> Activity 6</v>
          </cell>
        </row>
        <row r="158">
          <cell r="A158">
            <v>4358</v>
          </cell>
          <cell r="B158" t="str">
            <v>Books &amp; Supplies : Materials &amp; Supplies : Activity 7</v>
          </cell>
          <cell r="C158" t="str">
            <v>Expense</v>
          </cell>
          <cell r="D158" t="str">
            <v>Activity 7</v>
          </cell>
          <cell r="F158" t="str">
            <v xml:space="preserve"> Activity 7</v>
          </cell>
        </row>
        <row r="159">
          <cell r="A159">
            <v>4359</v>
          </cell>
          <cell r="B159" t="str">
            <v>Books &amp; Supplies : Materials &amp; Supplies : Activity 8</v>
          </cell>
          <cell r="C159" t="str">
            <v>Expense</v>
          </cell>
          <cell r="D159" t="str">
            <v>Activity 8</v>
          </cell>
          <cell r="F159" t="str">
            <v xml:space="preserve"> Activity 8</v>
          </cell>
        </row>
        <row r="160">
          <cell r="A160">
            <v>4360</v>
          </cell>
          <cell r="B160" t="str">
            <v>Books &amp; Supplies : Materials &amp; Supplies : Activity 9</v>
          </cell>
          <cell r="C160" t="str">
            <v>Expense</v>
          </cell>
          <cell r="D160" t="str">
            <v>Activity 9</v>
          </cell>
          <cell r="F160" t="str">
            <v xml:space="preserve"> Activity 9</v>
          </cell>
        </row>
        <row r="161">
          <cell r="A161">
            <v>4361</v>
          </cell>
          <cell r="B161" t="str">
            <v>Books &amp; Supplies : Materials &amp; Supplies : Activity 10</v>
          </cell>
          <cell r="C161" t="str">
            <v>Expense</v>
          </cell>
          <cell r="D161" t="str">
            <v>Activity 10</v>
          </cell>
          <cell r="F161" t="str">
            <v xml:space="preserve"> Activity 10</v>
          </cell>
        </row>
        <row r="162">
          <cell r="A162">
            <v>4362</v>
          </cell>
          <cell r="B162" t="str">
            <v>Books &amp; Supplies : Materials &amp; Supplies : Activity 11</v>
          </cell>
          <cell r="C162" t="str">
            <v>Expense</v>
          </cell>
          <cell r="D162" t="str">
            <v>Activity 11</v>
          </cell>
          <cell r="F162" t="str">
            <v xml:space="preserve"> Activity 11</v>
          </cell>
        </row>
        <row r="163">
          <cell r="A163">
            <v>4363</v>
          </cell>
          <cell r="B163" t="str">
            <v>Books &amp; Supplies : Materials &amp; Supplies : Activity 12</v>
          </cell>
          <cell r="C163" t="str">
            <v>Expense</v>
          </cell>
          <cell r="D163" t="str">
            <v>Activity 12</v>
          </cell>
          <cell r="F163" t="str">
            <v xml:space="preserve"> Activity 12</v>
          </cell>
        </row>
        <row r="164">
          <cell r="A164">
            <v>4364</v>
          </cell>
          <cell r="B164" t="str">
            <v>Books &amp; Supplies : Materials &amp; Supplies : Activity 13</v>
          </cell>
          <cell r="C164" t="str">
            <v>Expense</v>
          </cell>
          <cell r="D164" t="str">
            <v>Activity 13</v>
          </cell>
          <cell r="F164" t="str">
            <v xml:space="preserve"> Activity 13</v>
          </cell>
        </row>
        <row r="165">
          <cell r="A165">
            <v>4365</v>
          </cell>
          <cell r="B165" t="str">
            <v>Books &amp; Supplies : Materials &amp; Supplies : Activity 14</v>
          </cell>
          <cell r="C165" t="str">
            <v>Expense</v>
          </cell>
          <cell r="D165" t="str">
            <v>Activity 14</v>
          </cell>
          <cell r="F165" t="str">
            <v xml:space="preserve"> Activity 14</v>
          </cell>
        </row>
        <row r="166">
          <cell r="A166">
            <v>4366</v>
          </cell>
          <cell r="B166" t="str">
            <v>Books &amp; Supplies : Materials &amp; Supplies : Activity 15</v>
          </cell>
          <cell r="C166" t="str">
            <v>Expense</v>
          </cell>
          <cell r="D166" t="str">
            <v>Activity 15</v>
          </cell>
          <cell r="F166" t="str">
            <v xml:space="preserve"> Activity 15</v>
          </cell>
        </row>
        <row r="167">
          <cell r="A167">
            <v>4400</v>
          </cell>
          <cell r="B167" t="str">
            <v>Books &amp; Supplies : Noncapitalized Equipment</v>
          </cell>
          <cell r="C167" t="str">
            <v>Expense</v>
          </cell>
          <cell r="D167" t="str">
            <v>Noncapitalized Equipment</v>
          </cell>
          <cell r="F167" t="str">
            <v xml:space="preserve"> Noncapitalized Equipment</v>
          </cell>
        </row>
        <row r="168">
          <cell r="A168">
            <v>4410</v>
          </cell>
          <cell r="B168" t="str">
            <v>Books &amp; Supplies : Noncapitalized Equipment : Classroom Furniture, Equipment &amp; Supplies</v>
          </cell>
          <cell r="C168" t="str">
            <v>Expense</v>
          </cell>
          <cell r="D168" t="str">
            <v>student related:chairs, desk, printer, etc. (items &lt; $5K)</v>
          </cell>
          <cell r="F168" t="str">
            <v xml:space="preserve"> Classroom Furniture, Equipment &amp; Supplies</v>
          </cell>
        </row>
        <row r="169">
          <cell r="A169">
            <v>4420</v>
          </cell>
          <cell r="B169" t="str">
            <v>Books &amp; Supplies : Noncapitalized Equipment : Computers (individual items less than $5k)</v>
          </cell>
          <cell r="C169" t="str">
            <v>Expense</v>
          </cell>
          <cell r="D169" t="str">
            <v>computer, monitor, keyboard, mouse, cables</v>
          </cell>
          <cell r="F169" t="str">
            <v xml:space="preserve"> Computers (individual items less than $5k)</v>
          </cell>
        </row>
        <row r="170">
          <cell r="A170">
            <v>4423</v>
          </cell>
          <cell r="B170" t="str">
            <v>Books &amp; Supplies : Noncapitalized Equipment : Classroom Noncapitalized items 1</v>
          </cell>
          <cell r="C170" t="str">
            <v>Expense</v>
          </cell>
          <cell r="D170" t="str">
            <v>Classroom Noncapitalized items 1</v>
          </cell>
          <cell r="F170" t="str">
            <v xml:space="preserve"> Classroom Noncapitalized items 1</v>
          </cell>
        </row>
        <row r="171">
          <cell r="A171">
            <v>4425</v>
          </cell>
          <cell r="B171" t="str">
            <v>Books &amp; Supplies : Noncapitalized Equipment : Classroom Noncapitalized items 2</v>
          </cell>
          <cell r="C171" t="str">
            <v>Expense</v>
          </cell>
          <cell r="D171" t="str">
            <v>Classroom Noncapitalized items 2</v>
          </cell>
          <cell r="F171" t="str">
            <v xml:space="preserve"> Classroom Noncapitalized items 2</v>
          </cell>
        </row>
        <row r="172">
          <cell r="A172">
            <v>4430</v>
          </cell>
          <cell r="B172" t="str">
            <v>Books &amp; Supplies : Noncapitalized Equipment : Office Furniture, Equipment &amp; Supplies</v>
          </cell>
          <cell r="C172" t="str">
            <v>Expense</v>
          </cell>
          <cell r="D172" t="str">
            <v>desk, lamp, chair, etc. non student related (items &lt;$5K)</v>
          </cell>
          <cell r="F172" t="str">
            <v xml:space="preserve"> Office Furniture, Equipment &amp; Supplies</v>
          </cell>
        </row>
        <row r="173">
          <cell r="A173">
            <v>4433</v>
          </cell>
          <cell r="B173" t="str">
            <v>Books &amp; Supplies : Noncapitalized Equipment : Non Classroom Noncapitalized items 1</v>
          </cell>
          <cell r="C173" t="str">
            <v>Expense</v>
          </cell>
          <cell r="D173" t="str">
            <v>Non Classroom Noncapitalized items 1</v>
          </cell>
          <cell r="F173" t="str">
            <v xml:space="preserve"> Non Classroom Noncapitalized items 1</v>
          </cell>
        </row>
        <row r="174">
          <cell r="A174">
            <v>4435</v>
          </cell>
          <cell r="B174" t="str">
            <v>Books &amp; Supplies : Noncapitalized Equipment : Non Classroom Noncapitalized items 2</v>
          </cell>
          <cell r="C174" t="str">
            <v>Expense</v>
          </cell>
          <cell r="D174" t="str">
            <v>Non Classroom Noncapitalized items 2</v>
          </cell>
          <cell r="F174" t="str">
            <v xml:space="preserve"> Non Classroom Noncapitalized items 2</v>
          </cell>
        </row>
        <row r="175">
          <cell r="A175">
            <v>4700</v>
          </cell>
          <cell r="B175" t="str">
            <v>Books &amp; Supplies : Food</v>
          </cell>
          <cell r="C175" t="str">
            <v>Expense</v>
          </cell>
          <cell r="D175" t="str">
            <v>Food</v>
          </cell>
          <cell r="F175" t="str">
            <v xml:space="preserve"> Food</v>
          </cell>
        </row>
        <row r="176">
          <cell r="A176">
            <v>4710</v>
          </cell>
          <cell r="B176" t="str">
            <v>Books &amp; Supplies : Food : Student Food Services</v>
          </cell>
          <cell r="C176" t="str">
            <v>Expense</v>
          </cell>
          <cell r="D176" t="str">
            <v>student lunch service, snacks</v>
          </cell>
          <cell r="F176" t="str">
            <v xml:space="preserve"> Student Food Services</v>
          </cell>
        </row>
        <row r="177">
          <cell r="A177">
            <v>4720</v>
          </cell>
          <cell r="B177" t="str">
            <v>Books &amp; Supplies : Food : Other Food</v>
          </cell>
          <cell r="C177" t="str">
            <v>Expense</v>
          </cell>
          <cell r="D177" t="str">
            <v>board &amp; staff mtgs, parties, water bottles</v>
          </cell>
          <cell r="F177" t="str">
            <v xml:space="preserve"> Other Food</v>
          </cell>
        </row>
        <row r="178">
          <cell r="A178">
            <v>4999</v>
          </cell>
          <cell r="B178" t="str">
            <v>Books &amp; Supplies : 4000 series 1099 reimbursable expenses</v>
          </cell>
          <cell r="C178" t="str">
            <v>Expense</v>
          </cell>
          <cell r="D178" t="str">
            <v>4000 series 1099 reimbursable expenses</v>
          </cell>
          <cell r="F178" t="str">
            <v xml:space="preserve"> 4000 series 1099 reimbursable expenses</v>
          </cell>
        </row>
        <row r="179">
          <cell r="A179">
            <v>5000</v>
          </cell>
          <cell r="B179" t="str">
            <v>Services &amp; Other Operating Expenses</v>
          </cell>
          <cell r="C179" t="str">
            <v>Expense</v>
          </cell>
          <cell r="D179" t="str">
            <v>Services &amp; Other Operating Expenses</v>
          </cell>
          <cell r="F179" t="str">
            <v>Services &amp; Other Operating Expenses</v>
          </cell>
        </row>
        <row r="180">
          <cell r="A180">
            <v>5100</v>
          </cell>
          <cell r="B180" t="str">
            <v>Services &amp; Other Operating Expenses : Subagreements for Services</v>
          </cell>
          <cell r="C180" t="str">
            <v>Expense</v>
          </cell>
          <cell r="D180" t="str">
            <v>Subagreements for Services</v>
          </cell>
          <cell r="F180" t="str">
            <v xml:space="preserve"> Subagreements for Services</v>
          </cell>
        </row>
        <row r="181">
          <cell r="A181">
            <v>5101</v>
          </cell>
          <cell r="B181" t="str">
            <v>Services &amp; Other Operating Expenses : Subagreements for Services : CMO Fees</v>
          </cell>
          <cell r="C181" t="str">
            <v>Expense</v>
          </cell>
          <cell r="D181" t="str">
            <v>Subagreements 1</v>
          </cell>
          <cell r="F181" t="str">
            <v xml:space="preserve"> CMO Fees</v>
          </cell>
        </row>
        <row r="182">
          <cell r="A182">
            <v>5102</v>
          </cell>
          <cell r="B182" t="str">
            <v xml:space="preserve">Services &amp; Other Operating Expenses : Direct CMO Fee (Shared Staff) </v>
          </cell>
          <cell r="C182" t="str">
            <v>Expense</v>
          </cell>
          <cell r="D182" t="str">
            <v>Subagreements 2</v>
          </cell>
          <cell r="F182" t="str">
            <v xml:space="preserve"> Direct CMO Fee (Shared Staff) </v>
          </cell>
        </row>
        <row r="183">
          <cell r="A183">
            <v>5103</v>
          </cell>
          <cell r="B183" t="str">
            <v>Services &amp; Other Operating Expenses : Subagreements for Services : Subagreements 3</v>
          </cell>
          <cell r="C183" t="str">
            <v>Expense</v>
          </cell>
          <cell r="D183" t="str">
            <v>Subagreements 3</v>
          </cell>
          <cell r="F183" t="str">
            <v xml:space="preserve"> Subagreements 3</v>
          </cell>
        </row>
        <row r="184">
          <cell r="A184">
            <v>5104</v>
          </cell>
          <cell r="B184" t="str">
            <v>Services &amp; Other Operating Expenses : Subagreements for Services : Subagreements 4</v>
          </cell>
          <cell r="C184" t="str">
            <v>Expense</v>
          </cell>
          <cell r="D184" t="str">
            <v>Subagreements 4</v>
          </cell>
          <cell r="F184" t="str">
            <v xml:space="preserve"> Subagreements 4</v>
          </cell>
        </row>
        <row r="185">
          <cell r="A185">
            <v>5105</v>
          </cell>
          <cell r="B185" t="str">
            <v>Services &amp; Other Operating Expenses : Subagreements for Services : Subagreements 5</v>
          </cell>
          <cell r="C185" t="str">
            <v>Expense</v>
          </cell>
          <cell r="D185" t="str">
            <v>Subagreements 5</v>
          </cell>
          <cell r="F185" t="str">
            <v xml:space="preserve"> Subagreements 5</v>
          </cell>
        </row>
        <row r="186">
          <cell r="A186">
            <v>5106</v>
          </cell>
          <cell r="B186" t="str">
            <v>Services &amp; Other Operating Expenses : Subagreements for Services : Subagreements 6</v>
          </cell>
          <cell r="C186" t="str">
            <v>Expense</v>
          </cell>
          <cell r="D186" t="str">
            <v>Subagreements 6</v>
          </cell>
          <cell r="F186" t="str">
            <v xml:space="preserve"> Subagreements 6</v>
          </cell>
        </row>
        <row r="187">
          <cell r="A187">
            <v>5107</v>
          </cell>
          <cell r="B187" t="str">
            <v>Services &amp; Other Operating Expenses : Subagreements for Services : Subagreements 7</v>
          </cell>
          <cell r="C187" t="str">
            <v>Expense</v>
          </cell>
          <cell r="D187" t="str">
            <v>Subagreements 7</v>
          </cell>
          <cell r="F187" t="str">
            <v xml:space="preserve"> Subagreements 7</v>
          </cell>
        </row>
        <row r="188">
          <cell r="A188">
            <v>5108</v>
          </cell>
          <cell r="B188" t="str">
            <v>Services &amp; Other Operating Expenses : Subagreements for Services : Subagreements 8</v>
          </cell>
          <cell r="C188" t="str">
            <v>Expense</v>
          </cell>
          <cell r="D188" t="str">
            <v>Subagreements 8</v>
          </cell>
          <cell r="F188" t="str">
            <v xml:space="preserve"> Subagreements 8</v>
          </cell>
        </row>
        <row r="189">
          <cell r="A189">
            <v>5109</v>
          </cell>
          <cell r="B189" t="str">
            <v>Services &amp; Other Operating Expenses : Subagreements for Services : Subagreements 9</v>
          </cell>
          <cell r="C189" t="str">
            <v>Expense</v>
          </cell>
          <cell r="D189" t="str">
            <v>Subagreements 9</v>
          </cell>
          <cell r="F189" t="str">
            <v xml:space="preserve"> Subagreements 9</v>
          </cell>
        </row>
        <row r="190">
          <cell r="A190">
            <v>5110</v>
          </cell>
          <cell r="B190" t="str">
            <v>Services &amp; Other Operating Expenses : Subagreements for Services : Subagreements 10</v>
          </cell>
          <cell r="C190" t="str">
            <v>Expense</v>
          </cell>
          <cell r="D190" t="str">
            <v>Subagreements 10</v>
          </cell>
          <cell r="F190" t="str">
            <v xml:space="preserve"> Subagreements 10</v>
          </cell>
        </row>
        <row r="191">
          <cell r="A191">
            <v>5200</v>
          </cell>
          <cell r="B191" t="str">
            <v>Services &amp; Other Operating Expenses : Travel &amp; Conferences</v>
          </cell>
          <cell r="C191" t="str">
            <v>Expense</v>
          </cell>
          <cell r="D191" t="str">
            <v>Travel &amp; Conferences</v>
          </cell>
          <cell r="F191" t="str">
            <v xml:space="preserve"> Travel &amp; Conferences</v>
          </cell>
        </row>
        <row r="192">
          <cell r="A192">
            <v>5210</v>
          </cell>
          <cell r="B192" t="str">
            <v>Services &amp; Other Operating Expenses : Travel &amp; Conferences : Conference Fees</v>
          </cell>
          <cell r="C192" t="str">
            <v>Expense</v>
          </cell>
          <cell r="D192" t="str">
            <v>seminar &amp; conference registration fee only</v>
          </cell>
          <cell r="F192" t="str">
            <v xml:space="preserve"> Conference Fees</v>
          </cell>
        </row>
        <row r="193">
          <cell r="A193">
            <v>5215</v>
          </cell>
          <cell r="B193" t="str">
            <v>Services &amp; Other Operating Expenses : Travel &amp; Conferences : Travel - Mileage, Parking, Tolls</v>
          </cell>
          <cell r="C193" t="str">
            <v>Expense</v>
          </cell>
          <cell r="D193" t="str">
            <v>mileage, rental cars, parking</v>
          </cell>
          <cell r="F193" t="str">
            <v xml:space="preserve"> Travel - Mileage, Parking, Tolls</v>
          </cell>
        </row>
        <row r="194">
          <cell r="A194">
            <v>5220</v>
          </cell>
          <cell r="B194" t="str">
            <v>Services &amp; Other Operating Expenses : Travel &amp; Conferences : Travel and Lodging</v>
          </cell>
          <cell r="C194" t="str">
            <v>Expense</v>
          </cell>
          <cell r="D194" t="str">
            <v>airfare, hotels</v>
          </cell>
          <cell r="F194" t="str">
            <v xml:space="preserve"> Travel and Lodging</v>
          </cell>
        </row>
        <row r="195">
          <cell r="A195">
            <v>5221</v>
          </cell>
          <cell r="B195" t="str">
            <v>Services &amp; Other Operating Expenses : Travel &amp; Conferences : Student Parking</v>
          </cell>
          <cell r="C195" t="str">
            <v>Expense</v>
          </cell>
          <cell r="D195" t="str">
            <v>Student Parking</v>
          </cell>
          <cell r="F195" t="str">
            <v xml:space="preserve"> Student Parking</v>
          </cell>
        </row>
        <row r="196">
          <cell r="A196">
            <v>5223</v>
          </cell>
          <cell r="B196" t="str">
            <v>Services &amp; Other Operating Expenses : Travel &amp; Conferences : Facility &amp; Staff Parking</v>
          </cell>
          <cell r="C196" t="str">
            <v>Expense</v>
          </cell>
          <cell r="D196" t="str">
            <v>Facility &amp; Staff Parking</v>
          </cell>
          <cell r="F196" t="str">
            <v xml:space="preserve"> Facility &amp; Staff Parking</v>
          </cell>
        </row>
        <row r="197">
          <cell r="A197">
            <v>5225</v>
          </cell>
          <cell r="B197" t="str">
            <v>Services &amp; Other Operating Expenses : Travel &amp; Conferences : Travel - Meals &amp; Entertainment</v>
          </cell>
          <cell r="C197" t="str">
            <v>Expense</v>
          </cell>
          <cell r="D197" t="str">
            <v>meals when traveling</v>
          </cell>
          <cell r="F197" t="str">
            <v xml:space="preserve"> Travel - Meals &amp; Entertainment</v>
          </cell>
        </row>
        <row r="198">
          <cell r="A198">
            <v>5300</v>
          </cell>
          <cell r="B198" t="str">
            <v>Services &amp; Other Operating Expenses : Dues &amp; Memberships</v>
          </cell>
          <cell r="C198" t="str">
            <v>Expense</v>
          </cell>
          <cell r="D198" t="str">
            <v>Dues &amp; Memberships</v>
          </cell>
          <cell r="F198" t="str">
            <v xml:space="preserve"> Dues &amp; Memberships</v>
          </cell>
        </row>
        <row r="199">
          <cell r="A199">
            <v>5305</v>
          </cell>
          <cell r="B199" t="str">
            <v>Services &amp; Other Operating Expenses : Dues &amp; Memberships : Dues &amp; Membership - Professional</v>
          </cell>
          <cell r="C199" t="str">
            <v>Expense</v>
          </cell>
          <cell r="D199" t="str">
            <v>local &amp; community memberships,sports league association dues</v>
          </cell>
          <cell r="F199" t="str">
            <v xml:space="preserve"> Dues &amp; Membership - Professional</v>
          </cell>
        </row>
        <row r="200">
          <cell r="A200">
            <v>5310</v>
          </cell>
          <cell r="B200" t="str">
            <v>Services &amp; Other Operating Expenses : Dues &amp; Memberships : Subscriptions</v>
          </cell>
          <cell r="C200" t="str">
            <v>Expense</v>
          </cell>
          <cell r="D200" t="str">
            <v>magazines</v>
          </cell>
          <cell r="F200" t="str">
            <v xml:space="preserve"> Subscriptions</v>
          </cell>
        </row>
        <row r="201">
          <cell r="A201">
            <v>5400</v>
          </cell>
          <cell r="B201" t="str">
            <v>Services &amp; Other Operating Expenses : Insurance</v>
          </cell>
          <cell r="C201" t="str">
            <v>Expense</v>
          </cell>
          <cell r="D201" t="str">
            <v>Insurance</v>
          </cell>
          <cell r="F201" t="str">
            <v xml:space="preserve"> Insurance</v>
          </cell>
        </row>
        <row r="202">
          <cell r="A202">
            <v>5450</v>
          </cell>
          <cell r="B202" t="str">
            <v>Services &amp; Other Operating Expenses : Insurance : Insurance - Other</v>
          </cell>
          <cell r="C202" t="str">
            <v>Expense</v>
          </cell>
          <cell r="D202" t="str">
            <v>general liability, D&amp;O</v>
          </cell>
          <cell r="F202" t="str">
            <v xml:space="preserve"> Insurance - Other</v>
          </cell>
        </row>
        <row r="203">
          <cell r="A203">
            <v>5500</v>
          </cell>
          <cell r="B203" t="str">
            <v>Services &amp; Other Operating Expenses : Operations &amp; Housekeeping</v>
          </cell>
          <cell r="C203" t="str">
            <v>Expense</v>
          </cell>
          <cell r="D203" t="str">
            <v>Operations &amp; Housekeeping</v>
          </cell>
          <cell r="F203" t="str">
            <v xml:space="preserve"> Operations &amp; Housekeeping</v>
          </cell>
        </row>
        <row r="204">
          <cell r="A204">
            <v>5510</v>
          </cell>
          <cell r="B204" t="str">
            <v>Services &amp; Other Operating Expenses : Operations &amp; Housekeeping : Utilities - Gas and Electric</v>
          </cell>
          <cell r="C204" t="str">
            <v>Expense</v>
          </cell>
          <cell r="D204" t="str">
            <v>gas &amp; electric company</v>
          </cell>
          <cell r="F204" t="str">
            <v xml:space="preserve"> Utilities - Gas and Electric</v>
          </cell>
        </row>
        <row r="205">
          <cell r="A205">
            <v>5515</v>
          </cell>
          <cell r="B205" t="str">
            <v>Services &amp; Other Operating Expenses : Operations &amp; Housekeeping : Janitorial, Gardening Services &amp; Supplies</v>
          </cell>
          <cell r="C205" t="str">
            <v>Expense</v>
          </cell>
          <cell r="D205" t="str">
            <v>cleaning and gardening services &amp; supplies</v>
          </cell>
          <cell r="F205" t="str">
            <v xml:space="preserve"> Janitorial, Gardening Services &amp; Supplies</v>
          </cell>
        </row>
        <row r="206">
          <cell r="A206">
            <v>5520</v>
          </cell>
          <cell r="B206" t="str">
            <v>Services &amp; Other Operating Expenses : Operations &amp; Housekeeping : Security</v>
          </cell>
          <cell r="C206" t="str">
            <v>Expense</v>
          </cell>
          <cell r="D206" t="str">
            <v>alarm monitoring svc</v>
          </cell>
          <cell r="F206" t="str">
            <v xml:space="preserve"> Security</v>
          </cell>
        </row>
        <row r="207">
          <cell r="A207">
            <v>5525</v>
          </cell>
          <cell r="B207" t="str">
            <v>Services &amp; Other Operating Expenses : Operations &amp; Housekeeping : Utilities - Waste</v>
          </cell>
          <cell r="C207" t="str">
            <v>Expense</v>
          </cell>
          <cell r="D207" t="str">
            <v>garbage &amp; recycling</v>
          </cell>
          <cell r="F207" t="str">
            <v xml:space="preserve"> Utilities - Waste</v>
          </cell>
        </row>
        <row r="208">
          <cell r="A208">
            <v>5530</v>
          </cell>
          <cell r="B208" t="str">
            <v>Services &amp; Other Operating Expenses : Operations &amp; Housekeeping : Utilities - Water</v>
          </cell>
          <cell r="C208" t="str">
            <v>Expense</v>
          </cell>
          <cell r="D208" t="str">
            <v>water company, sewer company</v>
          </cell>
          <cell r="F208" t="str">
            <v xml:space="preserve"> Utilities - Water</v>
          </cell>
        </row>
        <row r="209">
          <cell r="A209">
            <v>5535</v>
          </cell>
          <cell r="B209" t="str">
            <v>Services &amp; Other Operating Expenses : Operations &amp; Housekeeping : Utilities - All Utilities</v>
          </cell>
          <cell r="C209" t="str">
            <v>Expense</v>
          </cell>
          <cell r="D209" t="str">
            <v>Utilities - All Utilities</v>
          </cell>
          <cell r="F209" t="str">
            <v xml:space="preserve"> Utilities - All Utilities</v>
          </cell>
        </row>
        <row r="210">
          <cell r="A210">
            <v>5600</v>
          </cell>
          <cell r="B210" t="str">
            <v>Services &amp; Other Operating Expenses : Rentals, Leases, &amp; Repairs</v>
          </cell>
          <cell r="C210" t="str">
            <v>Expense</v>
          </cell>
          <cell r="D210" t="str">
            <v>Operations &amp; Housekeeping</v>
          </cell>
          <cell r="F210" t="str">
            <v xml:space="preserve"> Rentals, Leases, &amp; Repairs</v>
          </cell>
        </row>
        <row r="211">
          <cell r="A211">
            <v>5605</v>
          </cell>
          <cell r="B211" t="str">
            <v>Services &amp; Other Operating Expenses : Rentals, Leases, &amp; Repairs : Equipment Leases</v>
          </cell>
          <cell r="C211" t="str">
            <v>Expense</v>
          </cell>
          <cell r="D211" t="str">
            <v>copiers, phones, computers, etc</v>
          </cell>
          <cell r="F211" t="str">
            <v xml:space="preserve"> Equipment Leases</v>
          </cell>
        </row>
        <row r="212">
          <cell r="A212">
            <v>5610</v>
          </cell>
          <cell r="B212" t="str">
            <v>Services &amp; Other Operating Expenses : Rentals, Leases, &amp; Repairs : Rent</v>
          </cell>
          <cell r="C212" t="str">
            <v>Expense</v>
          </cell>
          <cell r="D212" t="str">
            <v>school building, portable classrooms</v>
          </cell>
          <cell r="F212" t="str">
            <v xml:space="preserve"> Rent</v>
          </cell>
        </row>
        <row r="213">
          <cell r="A213">
            <v>5611</v>
          </cell>
          <cell r="B213" t="str">
            <v>Services &amp; Other Operating Expenses : Rentals, Leases, &amp; Repairs : Prop 39 Related Costs</v>
          </cell>
          <cell r="C213" t="str">
            <v>Expense</v>
          </cell>
          <cell r="D213" t="str">
            <v>Prop 39 Related Costs</v>
          </cell>
          <cell r="F213" t="str">
            <v xml:space="preserve"> Prop 39 Related Costs</v>
          </cell>
        </row>
        <row r="214">
          <cell r="A214">
            <v>5615</v>
          </cell>
          <cell r="B214" t="str">
            <v>Services &amp; Other Operating Expenses : Rentals, Leases, &amp; Repairs : Repairs and Maintenance - Building</v>
          </cell>
          <cell r="C214" t="str">
            <v>Expense</v>
          </cell>
          <cell r="D214" t="str">
            <v>building related materials, supplies &amp; services</v>
          </cell>
          <cell r="F214" t="str">
            <v xml:space="preserve"> Repairs and Maintenance - Building</v>
          </cell>
        </row>
        <row r="215">
          <cell r="A215">
            <v>5616</v>
          </cell>
          <cell r="B215" t="str">
            <v>Services &amp; Other Operating Expenses : Rentals, Leases, &amp; Repairs : Repairs and Maintenance - Computers</v>
          </cell>
          <cell r="C215" t="str">
            <v>Expense</v>
          </cell>
          <cell r="D215" t="str">
            <v>computer related materials, supplies &amp; services</v>
          </cell>
          <cell r="F215" t="str">
            <v xml:space="preserve"> Repairs and Maintenance - Computers</v>
          </cell>
        </row>
        <row r="216">
          <cell r="A216">
            <v>5617</v>
          </cell>
          <cell r="B216" t="str">
            <v>Services &amp; Other Operating Expenses : Rentals, Leases, &amp; Repairs : Repairs and Maintenance - Other Equipment</v>
          </cell>
          <cell r="C216" t="str">
            <v>Expense</v>
          </cell>
          <cell r="D216" t="str">
            <v>copiers, phones, etc materials, supplies &amp; services</v>
          </cell>
          <cell r="F216" t="str">
            <v xml:space="preserve"> Repairs and Maintenance - Other Equipment</v>
          </cell>
        </row>
        <row r="217">
          <cell r="A217">
            <v>5618</v>
          </cell>
          <cell r="B217" t="str">
            <v>Services &amp; Other Operating Expenses : Rentals, Leases, &amp; Repairs : Repairs &amp; Maintenance - Auto</v>
          </cell>
          <cell r="C217" t="str">
            <v>Expense</v>
          </cell>
          <cell r="D217" t="str">
            <v>Repairs &amp; Maintenance - Auto</v>
          </cell>
          <cell r="F217" t="str">
            <v xml:space="preserve"> Repairs &amp; Maintenance - Auto</v>
          </cell>
        </row>
        <row r="218">
          <cell r="A218">
            <v>5625</v>
          </cell>
          <cell r="B218" t="str">
            <v>Services &amp; Other Operating Expenses : Rentals, Leases, &amp; Repairs : Storage</v>
          </cell>
          <cell r="C218" t="str">
            <v>Expense</v>
          </cell>
          <cell r="D218" t="str">
            <v>storage facility</v>
          </cell>
          <cell r="F218" t="str">
            <v xml:space="preserve"> Storage</v>
          </cell>
        </row>
        <row r="219">
          <cell r="A219">
            <v>5631</v>
          </cell>
          <cell r="B219" t="str">
            <v>Services &amp; Other Operating Expenses : Rentals, Leases, &amp; Repairs : Other Rentals, Leases and Repairs 1- Site Relocation</v>
          </cell>
          <cell r="C219" t="str">
            <v>Expense</v>
          </cell>
          <cell r="D219" t="str">
            <v>Other Rentals, Leases and Repairs 1</v>
          </cell>
          <cell r="F219" t="str">
            <v xml:space="preserve"> Other Rentals, Leases and Repairs 1- Site Relocation</v>
          </cell>
        </row>
        <row r="220">
          <cell r="A220">
            <v>5632</v>
          </cell>
          <cell r="B220" t="str">
            <v>Services &amp; Other Operating Expenses : Rentals, Leases, &amp; Repairs : Other Rentals, Leases and Repairs 2</v>
          </cell>
          <cell r="C220" t="str">
            <v>Expense</v>
          </cell>
          <cell r="D220" t="str">
            <v>Other Rentals, Leases and Repairs 2</v>
          </cell>
          <cell r="F220" t="str">
            <v xml:space="preserve"> Other Rentals, Leases and Repairs 2</v>
          </cell>
        </row>
        <row r="221">
          <cell r="A221">
            <v>5633</v>
          </cell>
          <cell r="B221" t="str">
            <v>Services &amp; Other Operating Expenses : Rentals, Leases, &amp; Repairs : Other Rentals, Leases and Repairs 3</v>
          </cell>
          <cell r="C221" t="str">
            <v>Expense</v>
          </cell>
          <cell r="D221" t="str">
            <v>Other Rentals, Leases and Repairs 3</v>
          </cell>
          <cell r="F221" t="str">
            <v xml:space="preserve"> Other Rentals, Leases and Repairs 3</v>
          </cell>
        </row>
        <row r="222">
          <cell r="A222">
            <v>5634</v>
          </cell>
          <cell r="B222" t="str">
            <v>Services &amp; Other Operating Expenses : Rentals, Leases, &amp; Repairs : Other Rentals, Leases and Repairs 4</v>
          </cell>
          <cell r="C222" t="str">
            <v>Expense</v>
          </cell>
          <cell r="D222" t="str">
            <v>Other Rentals, Leases and Repairs 4</v>
          </cell>
          <cell r="F222" t="str">
            <v xml:space="preserve"> Other Rentals, Leases and Repairs 4</v>
          </cell>
        </row>
        <row r="223">
          <cell r="A223">
            <v>5635</v>
          </cell>
          <cell r="B223" t="str">
            <v>Services &amp; Other Operating Expenses : Rentals, Leases, &amp; Repairs : Other Rentals, Leases and Repairs 5</v>
          </cell>
          <cell r="C223" t="str">
            <v>Expense</v>
          </cell>
          <cell r="D223" t="str">
            <v>Other Rentals, Leases and Repairs 5</v>
          </cell>
          <cell r="F223" t="str">
            <v xml:space="preserve"> Other Rentals, Leases and Repairs 5</v>
          </cell>
        </row>
        <row r="224">
          <cell r="A224">
            <v>5699</v>
          </cell>
          <cell r="B224" t="str">
            <v>Services &amp; Other Operating Expenses : Rentals, Leases, &amp; Repairs : Other Rentals, Leases and Repairs 6</v>
          </cell>
          <cell r="C224" t="str">
            <v>Expense</v>
          </cell>
          <cell r="D224" t="str">
            <v>PO Box rental, other one-time equipment rentals</v>
          </cell>
          <cell r="F224" t="str">
            <v xml:space="preserve"> Other Rentals, Leases and Repairs 6</v>
          </cell>
        </row>
        <row r="225">
          <cell r="A225">
            <v>5800</v>
          </cell>
          <cell r="B225" t="str">
            <v>Services &amp; Other Operating Expenses : Other Services &amp; Operating Expenses</v>
          </cell>
          <cell r="C225" t="str">
            <v>Expense</v>
          </cell>
          <cell r="D225" t="str">
            <v>Other Services &amp; Operating Expenses</v>
          </cell>
          <cell r="F225" t="str">
            <v xml:space="preserve"> Other Services &amp; Operating Expenses</v>
          </cell>
        </row>
        <row r="226">
          <cell r="A226">
            <v>5803</v>
          </cell>
          <cell r="B226" t="str">
            <v>Services &amp; Other Operating Expenses : Other Services &amp; Operating Expenses : Accounting &amp; Audit Fees</v>
          </cell>
          <cell r="C226" t="str">
            <v>Expense</v>
          </cell>
          <cell r="D226" t="str">
            <v>auditing firm fees</v>
          </cell>
          <cell r="F226" t="str">
            <v xml:space="preserve"> Accounting &amp; Audit Fees</v>
          </cell>
        </row>
        <row r="227">
          <cell r="A227">
            <v>5804</v>
          </cell>
          <cell r="B227" t="str">
            <v>Services &amp; Other Operating Expenses : Other Services &amp; Operating Expenses : Service 1</v>
          </cell>
          <cell r="C227" t="str">
            <v>Expense</v>
          </cell>
          <cell r="D227" t="str">
            <v>Service 1, Band (UPA)</v>
          </cell>
          <cell r="F227" t="str">
            <v xml:space="preserve"> Service 1</v>
          </cell>
        </row>
        <row r="228">
          <cell r="A228">
            <v>5805</v>
          </cell>
          <cell r="B228" t="str">
            <v>Services &amp; Other Operating Expenses : Other Services &amp; Operating Expenses : Administrative Fees</v>
          </cell>
          <cell r="C228" t="str">
            <v>Expense</v>
          </cell>
          <cell r="D228" t="str">
            <v>Fees related to general administrative services ie ASES, etc</v>
          </cell>
          <cell r="F228" t="str">
            <v xml:space="preserve"> Administrative Fees</v>
          </cell>
        </row>
        <row r="229">
          <cell r="A229">
            <v>5806</v>
          </cell>
          <cell r="B229" t="str">
            <v>Services &amp; Other Operating Expenses : Other Services &amp; Operating Expenses : Assemblies</v>
          </cell>
          <cell r="C229" t="str">
            <v>Expense</v>
          </cell>
          <cell r="D229" t="str">
            <v>Assemblies</v>
          </cell>
          <cell r="F229" t="str">
            <v xml:space="preserve"> Assemblies</v>
          </cell>
        </row>
        <row r="230">
          <cell r="A230">
            <v>5807</v>
          </cell>
          <cell r="B230" t="str">
            <v>Services &amp; Other Operating Expenses : Other Services &amp; Operating Expenses : Service 2</v>
          </cell>
          <cell r="C230" t="str">
            <v>Expense</v>
          </cell>
          <cell r="D230" t="str">
            <v>Service 2, Refund conditional gift ck (SBP), ASC Refund (UMC</v>
          </cell>
          <cell r="F230" t="str">
            <v xml:space="preserve"> Service 2</v>
          </cell>
        </row>
        <row r="231">
          <cell r="A231">
            <v>5808</v>
          </cell>
          <cell r="B231" t="str">
            <v>Services &amp; Other Operating Expenses : Other Services &amp; Operating Expenses : Service 3</v>
          </cell>
          <cell r="C231" t="str">
            <v>Expense</v>
          </cell>
          <cell r="D231" t="str">
            <v>Service 3</v>
          </cell>
          <cell r="F231" t="str">
            <v xml:space="preserve"> Service 3</v>
          </cell>
        </row>
        <row r="232">
          <cell r="A232">
            <v>5809</v>
          </cell>
          <cell r="B232" t="str">
            <v>Services &amp; Other Operating Expenses : Other Services &amp; Operating Expenses : Banking Fees</v>
          </cell>
          <cell r="C232" t="str">
            <v>Expense</v>
          </cell>
          <cell r="D232" t="str">
            <v>Service charges - bank or credit card; NOT interest</v>
          </cell>
          <cell r="F232" t="str">
            <v xml:space="preserve"> Banking Fees</v>
          </cell>
        </row>
        <row r="233">
          <cell r="A233">
            <v>5810</v>
          </cell>
          <cell r="B233" t="str">
            <v>Services &amp; Other Operating Expenses : Other Services &amp; Operating Expenses : Service 4</v>
          </cell>
          <cell r="C233" t="str">
            <v>Expense</v>
          </cell>
          <cell r="D233" t="str">
            <v>Service 4</v>
          </cell>
          <cell r="F233" t="str">
            <v xml:space="preserve"> Service 4</v>
          </cell>
        </row>
        <row r="234">
          <cell r="A234">
            <v>5812</v>
          </cell>
          <cell r="B234" t="str">
            <v>Services &amp; Other Operating Expenses : Other Services &amp; Operating Expenses : Business Services</v>
          </cell>
          <cell r="C234" t="str">
            <v>Expense</v>
          </cell>
          <cell r="D234" t="str">
            <v>EdTec monthly back office services</v>
          </cell>
          <cell r="F234" t="str">
            <v xml:space="preserve"> Business Services</v>
          </cell>
        </row>
        <row r="235">
          <cell r="A235">
            <v>5813</v>
          </cell>
          <cell r="B235" t="str">
            <v>Services &amp; Other Operating Expenses : Other Services &amp; Operating Expenses : School Programs - After School Program</v>
          </cell>
          <cell r="C235" t="str">
            <v>Expense</v>
          </cell>
          <cell r="D235" t="str">
            <v>Service 5</v>
          </cell>
          <cell r="F235" t="str">
            <v xml:space="preserve"> School Programs - After School Program</v>
          </cell>
        </row>
        <row r="236">
          <cell r="A236">
            <v>5814</v>
          </cell>
          <cell r="B236" t="str">
            <v>Services &amp; Other Operating Expenses : Other Services &amp; Operating Expenses : School Programs - Academic Competitions</v>
          </cell>
          <cell r="C236" t="str">
            <v>Expense</v>
          </cell>
          <cell r="D236" t="str">
            <v>Service 6</v>
          </cell>
          <cell r="F236" t="str">
            <v xml:space="preserve"> School Programs - Academic Competitions</v>
          </cell>
        </row>
        <row r="237">
          <cell r="A237">
            <v>5815</v>
          </cell>
          <cell r="B237" t="str">
            <v>Services &amp; Other Operating Expenses : Other Services &amp; Operating Expenses : Consultants - Instructional</v>
          </cell>
          <cell r="C237" t="str">
            <v>Expense</v>
          </cell>
          <cell r="D237" t="str">
            <v>contract instructors, other instructional services</v>
          </cell>
          <cell r="F237" t="str">
            <v xml:space="preserve"> Consultants - Instructional</v>
          </cell>
        </row>
        <row r="238">
          <cell r="A238">
            <v>5816</v>
          </cell>
          <cell r="B238" t="str">
            <v>Services &amp; Other Operating Expenses : Other Services &amp; Operating Expenses : Data Director</v>
          </cell>
          <cell r="C238" t="str">
            <v>Expense</v>
          </cell>
          <cell r="D238" t="str">
            <v>Data Director</v>
          </cell>
          <cell r="F238" t="str">
            <v xml:space="preserve"> Data Director</v>
          </cell>
        </row>
        <row r="239">
          <cell r="A239">
            <v>5817</v>
          </cell>
          <cell r="B239" t="str">
            <v>Services &amp; Other Operating Expenses : Other Services &amp; Operating Expenses : Contribution</v>
          </cell>
          <cell r="C239" t="str">
            <v>Expense</v>
          </cell>
          <cell r="D239" t="str">
            <v/>
          </cell>
          <cell r="E239">
            <v>5817</v>
          </cell>
          <cell r="F239" t="str">
            <v xml:space="preserve"> Contribution</v>
          </cell>
        </row>
        <row r="240">
          <cell r="A240">
            <v>5818</v>
          </cell>
          <cell r="B240" t="str">
            <v>Services &amp; Other Operating Expenses : Other Services &amp; Operating Expenses : Service 7</v>
          </cell>
          <cell r="C240" t="str">
            <v>Expense</v>
          </cell>
          <cell r="D240" t="str">
            <v>Service 7</v>
          </cell>
          <cell r="F240" t="str">
            <v xml:space="preserve"> Service 7</v>
          </cell>
        </row>
        <row r="241">
          <cell r="A241">
            <v>5819</v>
          </cell>
          <cell r="B241" t="str">
            <v>Services &amp; Other Operating Expenses : Other Services &amp; Operating Expenses : School Programs - Other</v>
          </cell>
          <cell r="C241" t="str">
            <v>Expense</v>
          </cell>
          <cell r="D241" t="str">
            <v>Service 8</v>
          </cell>
          <cell r="F241" t="str">
            <v xml:space="preserve"> School Programs - Other</v>
          </cell>
        </row>
        <row r="242">
          <cell r="A242">
            <v>5820</v>
          </cell>
          <cell r="B242" t="str">
            <v xml:space="preserve">Services &amp; Other Operating Expenses : Other Services &amp; Operating Expenses : Consultants - Non Instructional </v>
          </cell>
          <cell r="C242" t="str">
            <v>Expense</v>
          </cell>
          <cell r="D242" t="str">
            <v>non-educational consultants, admin. , grant writing, etc.</v>
          </cell>
          <cell r="F242" t="str">
            <v xml:space="preserve"> Consultants - Non Instructional </v>
          </cell>
        </row>
        <row r="243">
          <cell r="A243">
            <v>5821</v>
          </cell>
          <cell r="B243" t="str">
            <v>Services &amp; Other Operating Expenses : Other Services &amp; Operating Expenses : Consultants - Non Instructional - Custom 2</v>
          </cell>
          <cell r="C243" t="str">
            <v>Expense</v>
          </cell>
          <cell r="D243" t="str">
            <v>Consultants - Non Instructional - Custom 2</v>
          </cell>
          <cell r="F243" t="str">
            <v xml:space="preserve"> Consultants - Non Instructional - Custom 2</v>
          </cell>
        </row>
        <row r="244">
          <cell r="A244">
            <v>5822</v>
          </cell>
          <cell r="B244" t="str">
            <v>Services &amp; Other Operating Expenses : Other Services &amp; Operating Expenses : Other Professional Services</v>
          </cell>
          <cell r="C244" t="str">
            <v>Expense</v>
          </cell>
          <cell r="D244" t="str">
            <v>Consultants - Non Instructional - Custom 3</v>
          </cell>
          <cell r="F244" t="str">
            <v xml:space="preserve"> Other Professional Services</v>
          </cell>
        </row>
        <row r="245">
          <cell r="A245">
            <v>5824</v>
          </cell>
          <cell r="B245" t="str">
            <v>Services &amp; Other Operating Expenses : Other Services &amp; Operating Expenses : District Oversight Fees</v>
          </cell>
          <cell r="C245" t="str">
            <v>Expense</v>
          </cell>
          <cell r="D245" t="str">
            <v>oversight fees from the unified school district</v>
          </cell>
          <cell r="F245" t="str">
            <v xml:space="preserve"> District Oversight Fees</v>
          </cell>
        </row>
        <row r="246">
          <cell r="A246">
            <v>5826</v>
          </cell>
          <cell r="B246" t="str">
            <v>Services &amp; Other Operating Expenses : Other Services &amp; Operating Expenses : Directors Contingency</v>
          </cell>
          <cell r="C246" t="str">
            <v>Expense</v>
          </cell>
          <cell r="D246" t="str">
            <v>Director's Contingency</v>
          </cell>
          <cell r="F246" t="str">
            <v xml:space="preserve"> Directors Contingency</v>
          </cell>
        </row>
        <row r="247">
          <cell r="A247">
            <v>5827</v>
          </cell>
          <cell r="B247" t="str">
            <v>Services &amp; Other Operating Expenses : Other Services &amp; Operating Expenses : Service 9</v>
          </cell>
          <cell r="C247" t="str">
            <v>Expense</v>
          </cell>
          <cell r="D247" t="str">
            <v>Service 9</v>
          </cell>
          <cell r="F247" t="str">
            <v xml:space="preserve"> Service 9</v>
          </cell>
        </row>
        <row r="248">
          <cell r="A248">
            <v>5828</v>
          </cell>
          <cell r="B248" t="str">
            <v>Services &amp; Other Operating Expenses : Other Services &amp; Operating Expenses : Service 10</v>
          </cell>
          <cell r="C248" t="str">
            <v>Expense</v>
          </cell>
          <cell r="D248" t="str">
            <v>Service 10</v>
          </cell>
          <cell r="F248" t="str">
            <v xml:space="preserve"> Service 10</v>
          </cell>
        </row>
        <row r="249">
          <cell r="A249">
            <v>5829</v>
          </cell>
          <cell r="B249" t="str">
            <v>Services &amp; Other Operating Expenses : Other Services &amp; Operating Expenses : Enrichment Program</v>
          </cell>
          <cell r="C249" t="str">
            <v>Expense</v>
          </cell>
          <cell r="D249" t="str">
            <v>Enrichment Program</v>
          </cell>
          <cell r="F249" t="str">
            <v xml:space="preserve"> Enrichment Program</v>
          </cell>
        </row>
        <row r="250">
          <cell r="A250">
            <v>5830</v>
          </cell>
          <cell r="B250" t="str">
            <v>Services &amp; Other Operating Expenses : Other Services &amp; Operating Expenses : Field Trips Expenses</v>
          </cell>
          <cell r="C250" t="str">
            <v>Expense</v>
          </cell>
          <cell r="D250" t="str">
            <v>off school ground visits/tours for students</v>
          </cell>
          <cell r="F250" t="str">
            <v xml:space="preserve"> Field Trips Expenses</v>
          </cell>
        </row>
        <row r="251">
          <cell r="A251">
            <v>5833</v>
          </cell>
          <cell r="B251" t="str">
            <v>Services &amp; Other Operating Expenses : Other Services &amp; Operating Expenses : Fines and Penalties</v>
          </cell>
          <cell r="C251" t="str">
            <v>Expense</v>
          </cell>
          <cell r="D251" t="str">
            <v>late charges, finance charges, tax penalty</v>
          </cell>
          <cell r="F251" t="str">
            <v xml:space="preserve"> Fines and Penalties</v>
          </cell>
        </row>
        <row r="252">
          <cell r="A252">
            <v>5834</v>
          </cell>
          <cell r="B252" t="str">
            <v>Services &amp; Other Operating Expenses : Other Services &amp; Operating Expenses : Service 11</v>
          </cell>
          <cell r="C252" t="str">
            <v>Expense</v>
          </cell>
          <cell r="D252" t="str">
            <v>Service 11</v>
          </cell>
          <cell r="F252" t="str">
            <v xml:space="preserve"> Service 11</v>
          </cell>
        </row>
        <row r="253">
          <cell r="A253">
            <v>5836</v>
          </cell>
          <cell r="B253" t="str">
            <v>Services &amp; Other Operating Expenses : Other Services &amp; Operating Expenses : Fingerprinting</v>
          </cell>
          <cell r="C253" t="str">
            <v>Expense</v>
          </cell>
          <cell r="D253" t="str">
            <v>background check, live scan</v>
          </cell>
          <cell r="F253" t="str">
            <v xml:space="preserve"> Fingerprinting</v>
          </cell>
        </row>
        <row r="254">
          <cell r="A254">
            <v>5839</v>
          </cell>
          <cell r="B254" t="str">
            <v>Services &amp; Other Operating Expenses : Other Services &amp; Operating Expenses : Fundraising Expenses</v>
          </cell>
          <cell r="C254" t="str">
            <v>Expense</v>
          </cell>
          <cell r="D254" t="str">
            <v>school events, marketing materials</v>
          </cell>
          <cell r="F254" t="str">
            <v xml:space="preserve"> Fundraising Expenses</v>
          </cell>
        </row>
        <row r="255">
          <cell r="A255">
            <v>5841</v>
          </cell>
          <cell r="B255" t="str">
            <v>Services &amp; Other Operating Expenses : Other Services &amp; Operating Expenses : Party Expense</v>
          </cell>
          <cell r="C255" t="str">
            <v>Expense</v>
          </cell>
          <cell r="D255" t="str">
            <v>Expenses related to parties, galas, celebrations, etc.</v>
          </cell>
          <cell r="F255" t="str">
            <v xml:space="preserve"> Party Expense</v>
          </cell>
        </row>
        <row r="256">
          <cell r="A256">
            <v>5842</v>
          </cell>
          <cell r="B256" t="str">
            <v>Services &amp; Other Operating Expenses : Other Services &amp; Operating Expenses : Grant Writer</v>
          </cell>
          <cell r="C256" t="str">
            <v>Expense</v>
          </cell>
          <cell r="D256" t="str">
            <v>grant writer exp</v>
          </cell>
          <cell r="F256" t="str">
            <v xml:space="preserve"> Grant Writer</v>
          </cell>
        </row>
        <row r="257">
          <cell r="A257">
            <v>5843</v>
          </cell>
          <cell r="B257" t="str">
            <v>Services &amp; Other Operating Expenses : Other Services &amp; Operating Expenses : Interest - Loans Less than 1 Year</v>
          </cell>
          <cell r="C257" t="str">
            <v>Expense</v>
          </cell>
          <cell r="D257" t="str">
            <v>accumulated interest on loans less than 1 year</v>
          </cell>
          <cell r="F257" t="str">
            <v xml:space="preserve"> Interest - Loans Less than 1 Year</v>
          </cell>
        </row>
        <row r="258">
          <cell r="A258">
            <v>5845</v>
          </cell>
          <cell r="B258" t="str">
            <v>Services &amp; Other Operating Expenses : Other Services &amp; Operating Expenses : Legal Fees</v>
          </cell>
          <cell r="C258" t="str">
            <v>Expense</v>
          </cell>
          <cell r="D258" t="str">
            <v>lawyer/attorney fees for sevice</v>
          </cell>
          <cell r="F258" t="str">
            <v xml:space="preserve"> Legal Fees</v>
          </cell>
        </row>
        <row r="259">
          <cell r="A259">
            <v>5846</v>
          </cell>
          <cell r="B259" t="str">
            <v>Services &amp; Other Operating Expenses : Other Services &amp; Operating Expenses : Loan and Financing Fees</v>
          </cell>
          <cell r="C259" t="str">
            <v>Expense</v>
          </cell>
          <cell r="D259" t="str">
            <v>Service 12</v>
          </cell>
          <cell r="F259" t="str">
            <v xml:space="preserve"> Loan and Financing Fees</v>
          </cell>
        </row>
        <row r="260">
          <cell r="A260">
            <v>5848</v>
          </cell>
          <cell r="B260" t="str">
            <v>Services &amp; Other Operating Expenses : Other Services &amp; Operating Expenses : Licenses and Other Fees</v>
          </cell>
          <cell r="C260" t="str">
            <v>Expense</v>
          </cell>
          <cell r="D260" t="str">
            <v>operation license, etc.</v>
          </cell>
          <cell r="F260" t="str">
            <v xml:space="preserve"> Licenses and Other Fees</v>
          </cell>
        </row>
        <row r="261">
          <cell r="A261">
            <v>5851</v>
          </cell>
          <cell r="B261" t="str">
            <v>Services &amp; Other Operating Expenses : Other Services &amp; Operating Expenses : Marketing and Student Recruiting</v>
          </cell>
          <cell r="C261" t="str">
            <v>Expense</v>
          </cell>
          <cell r="D261" t="str">
            <v>flyers, advertising, event expenses</v>
          </cell>
          <cell r="F261" t="str">
            <v xml:space="preserve"> Marketing and Student Recruiting</v>
          </cell>
        </row>
        <row r="262">
          <cell r="A262">
            <v>5852</v>
          </cell>
          <cell r="B262" t="str">
            <v>Services &amp; Other Operating Expenses : Other Services &amp; Operating Expenses : Receivable Sale Fees</v>
          </cell>
          <cell r="C262" t="str">
            <v>Expense</v>
          </cell>
          <cell r="D262" t="str">
            <v>Receivable Sale Fees</v>
          </cell>
          <cell r="F262" t="str">
            <v xml:space="preserve"> Receivable Sale Fees</v>
          </cell>
        </row>
        <row r="263">
          <cell r="A263">
            <v>5853</v>
          </cell>
          <cell r="B263" t="str">
            <v>Services &amp; Other Operating Expenses : Other Services &amp; Operating Expenses : Service 14</v>
          </cell>
          <cell r="C263" t="str">
            <v>Expense</v>
          </cell>
          <cell r="D263" t="str">
            <v>Service 14</v>
          </cell>
          <cell r="F263" t="str">
            <v xml:space="preserve"> Service 14</v>
          </cell>
        </row>
        <row r="264">
          <cell r="A264">
            <v>5854</v>
          </cell>
          <cell r="B264" t="str">
            <v>Services &amp; Other Operating Expenses : Other Services &amp; Operating Expenses : Consultants - Other 1</v>
          </cell>
          <cell r="C264" t="str">
            <v>Expense</v>
          </cell>
          <cell r="D264" t="str">
            <v>Consultants for non curriculum &amp; educational</v>
          </cell>
          <cell r="F264" t="str">
            <v xml:space="preserve"> Consultants - Other 1</v>
          </cell>
        </row>
        <row r="265">
          <cell r="A265">
            <v>5855</v>
          </cell>
          <cell r="B265" t="str">
            <v>Services &amp; Other Operating Expenses : Other Services &amp; Operating Expenses : Consultants - Other 2</v>
          </cell>
          <cell r="C265" t="str">
            <v>Expense</v>
          </cell>
          <cell r="D265" t="str">
            <v>Consultants for non curriculum &amp; educational</v>
          </cell>
          <cell r="F265" t="str">
            <v xml:space="preserve"> Consultants - Other 2</v>
          </cell>
        </row>
        <row r="266">
          <cell r="A266">
            <v>5856</v>
          </cell>
          <cell r="B266" t="str">
            <v>Services &amp; Other Operating Expenses : Other Services &amp; Operating Expenses : Consultants - Other 3</v>
          </cell>
          <cell r="C266" t="str">
            <v>Expense</v>
          </cell>
          <cell r="D266" t="str">
            <v>Consultants - Other 3</v>
          </cell>
          <cell r="F266" t="str">
            <v xml:space="preserve"> Consultants - Other 3</v>
          </cell>
        </row>
        <row r="267">
          <cell r="A267">
            <v>5857</v>
          </cell>
          <cell r="B267" t="str">
            <v>Services &amp; Other Operating Expenses : Other Services &amp; Operating Expenses : Payroll Fees</v>
          </cell>
          <cell r="C267" t="str">
            <v>Expense</v>
          </cell>
          <cell r="D267" t="str">
            <v>payroll related fees</v>
          </cell>
          <cell r="F267" t="str">
            <v xml:space="preserve"> Payroll Fees</v>
          </cell>
        </row>
        <row r="268">
          <cell r="A268">
            <v>5860</v>
          </cell>
          <cell r="B268" t="str">
            <v>Services &amp; Other Operating Expenses : Other Services &amp; Operating Expenses : Printing and Reproduction</v>
          </cell>
          <cell r="C268" t="str">
            <v>Expense</v>
          </cell>
          <cell r="D268" t="str">
            <v>printing service</v>
          </cell>
          <cell r="F268" t="str">
            <v xml:space="preserve"> Printing and Reproduction</v>
          </cell>
        </row>
        <row r="269">
          <cell r="A269">
            <v>5861</v>
          </cell>
          <cell r="B269" t="str">
            <v>Services &amp; Other Operating Expenses : Other Services &amp; Operating Expenses : Prior Yr Exp (not accrued)</v>
          </cell>
          <cell r="C269" t="str">
            <v>Expense</v>
          </cell>
          <cell r="D269" t="str">
            <v>Prior Yr Exp (not accrued)</v>
          </cell>
          <cell r="F269" t="str">
            <v xml:space="preserve"> Prior Yr Exp (not accrued)</v>
          </cell>
        </row>
        <row r="270">
          <cell r="A270">
            <v>5863</v>
          </cell>
          <cell r="B270" t="str">
            <v>Services &amp; Other Operating Expenses : Other Services &amp; Operating Expenses : Professional Development</v>
          </cell>
          <cell r="C270" t="str">
            <v>Expense</v>
          </cell>
          <cell r="D270" t="str">
            <v>courses or classes for teacher improvement, BTSA</v>
          </cell>
          <cell r="F270" t="str">
            <v xml:space="preserve"> Professional Development</v>
          </cell>
        </row>
        <row r="271">
          <cell r="A271">
            <v>5864</v>
          </cell>
          <cell r="B271" t="str">
            <v>Services &amp; Other Operating Expenses : Other Services &amp; Operating Expenses : Professional Development - Other</v>
          </cell>
          <cell r="C271" t="str">
            <v>Expense</v>
          </cell>
          <cell r="D271" t="str">
            <v>Professional Development - Other (BTSA, etc.)</v>
          </cell>
          <cell r="F271" t="str">
            <v xml:space="preserve"> Professional Development - Other</v>
          </cell>
        </row>
        <row r="272">
          <cell r="A272">
            <v>5865</v>
          </cell>
          <cell r="B272" t="str">
            <v>Services &amp; Other Operating Expenses : Other Services &amp; Operating Expenses : Service 16</v>
          </cell>
          <cell r="C272" t="str">
            <v>Expense</v>
          </cell>
          <cell r="D272" t="str">
            <v>Service 16</v>
          </cell>
          <cell r="F272" t="str">
            <v xml:space="preserve"> Service 16</v>
          </cell>
        </row>
        <row r="273">
          <cell r="A273">
            <v>5866</v>
          </cell>
          <cell r="B273" t="str">
            <v>Services &amp; Other Operating Expenses : Other Services &amp; Operating Expenses : Service 17</v>
          </cell>
          <cell r="C273" t="str">
            <v>Expense</v>
          </cell>
          <cell r="D273" t="str">
            <v>Service 17</v>
          </cell>
          <cell r="F273" t="str">
            <v xml:space="preserve"> Service 17</v>
          </cell>
        </row>
        <row r="274">
          <cell r="A274">
            <v>5869</v>
          </cell>
          <cell r="B274" t="str">
            <v>Services &amp; Other Operating Expenses : Other Services &amp; Operating Expenses : Special Education Contract Instructors</v>
          </cell>
          <cell r="C274" t="str">
            <v>Expense</v>
          </cell>
          <cell r="D274" t="str">
            <v>instructors hired directly by the school itself</v>
          </cell>
          <cell r="F274" t="str">
            <v xml:space="preserve"> Special Education Contract Instructors</v>
          </cell>
        </row>
        <row r="275">
          <cell r="A275">
            <v>5872</v>
          </cell>
          <cell r="B275" t="str">
            <v>Services &amp; Other Operating Expenses : Other Services &amp; Operating Expenses : Special Education Encroachment</v>
          </cell>
          <cell r="C275" t="str">
            <v>Expense</v>
          </cell>
          <cell r="D275" t="str">
            <v>fees charged by the district for special ed services</v>
          </cell>
          <cell r="F275" t="str">
            <v xml:space="preserve"> Special Education Encroachment</v>
          </cell>
        </row>
        <row r="276">
          <cell r="A276">
            <v>5874</v>
          </cell>
          <cell r="B276" t="str">
            <v>Services &amp; Other Operating Expenses : Other Services &amp; Operating Expenses : Sports</v>
          </cell>
          <cell r="C276" t="str">
            <v>Expense</v>
          </cell>
          <cell r="D276" t="str">
            <v>Expenses related to sports (leagues, uniforms, etc.)</v>
          </cell>
          <cell r="F276" t="str">
            <v xml:space="preserve"> Sports</v>
          </cell>
        </row>
        <row r="277">
          <cell r="A277">
            <v>5875</v>
          </cell>
          <cell r="B277" t="str">
            <v>Services &amp; Other Operating Expenses : Other Services &amp; Operating Expenses : Staff Recruiting</v>
          </cell>
          <cell r="C277" t="str">
            <v>Expense</v>
          </cell>
          <cell r="D277" t="str">
            <v>Fees relating to staff recruiting (relocation, etc.)</v>
          </cell>
          <cell r="F277" t="str">
            <v xml:space="preserve"> Staff Recruiting</v>
          </cell>
        </row>
        <row r="278">
          <cell r="A278">
            <v>5877</v>
          </cell>
          <cell r="B278" t="str">
            <v>Services &amp; Other Operating Expenses : Other Services &amp; Operating Expenses : Student Activities</v>
          </cell>
          <cell r="C278" t="str">
            <v>Expense</v>
          </cell>
          <cell r="D278" t="str">
            <v>student activities</v>
          </cell>
          <cell r="F278" t="str">
            <v xml:space="preserve"> Student Activities</v>
          </cell>
        </row>
        <row r="279">
          <cell r="A279">
            <v>5878</v>
          </cell>
          <cell r="B279" t="str">
            <v>Services &amp; Other Operating Expenses : Other Services &amp; Operating Expenses : Student Assessment</v>
          </cell>
          <cell r="C279" t="str">
            <v>Expense</v>
          </cell>
          <cell r="D279" t="str">
            <v>Fees relating to testing, data director</v>
          </cell>
          <cell r="F279" t="str">
            <v xml:space="preserve"> Student Assessment</v>
          </cell>
        </row>
        <row r="280">
          <cell r="A280">
            <v>5880</v>
          </cell>
          <cell r="B280" t="str">
            <v>Services &amp; Other Operating Expenses : Other Services &amp; Operating Expenses : Student Health Services</v>
          </cell>
          <cell r="C280" t="str">
            <v>Expense</v>
          </cell>
          <cell r="D280" t="str">
            <v>student health services</v>
          </cell>
          <cell r="F280" t="str">
            <v xml:space="preserve"> Student Health Services</v>
          </cell>
        </row>
        <row r="281">
          <cell r="A281">
            <v>5881</v>
          </cell>
          <cell r="B281" t="str">
            <v>Services &amp; Other Operating Expenses : Other Services &amp; Operating Expenses : Student Information System</v>
          </cell>
          <cell r="C281" t="str">
            <v>Expense</v>
          </cell>
          <cell r="D281" t="str">
            <v>Fees relating to attendance, Powerschool</v>
          </cell>
          <cell r="F281" t="str">
            <v xml:space="preserve"> Student Information System</v>
          </cell>
        </row>
        <row r="282">
          <cell r="A282">
            <v>5883</v>
          </cell>
          <cell r="B282" t="str">
            <v>Services &amp; Other Operating Expenses : Other Services &amp; Operating Expenses : Service 18</v>
          </cell>
          <cell r="C282" t="str">
            <v>Expense</v>
          </cell>
          <cell r="D282" t="str">
            <v>Service 18</v>
          </cell>
          <cell r="F282" t="str">
            <v xml:space="preserve"> Service 18</v>
          </cell>
        </row>
        <row r="283">
          <cell r="A283">
            <v>5884</v>
          </cell>
          <cell r="B283" t="str">
            <v>Services &amp; Other Operating Expenses : Other Services &amp; Operating Expenses : Substitutes</v>
          </cell>
          <cell r="C283" t="str">
            <v>Expense</v>
          </cell>
          <cell r="D283" t="str">
            <v>substitute teachers not on payroll</v>
          </cell>
          <cell r="F283" t="str">
            <v xml:space="preserve"> Substitutes</v>
          </cell>
        </row>
        <row r="284">
          <cell r="A284">
            <v>5885</v>
          </cell>
          <cell r="B284" t="str">
            <v>Services &amp; Other Operating Expenses : Other Services &amp; Operating Expenses : Tutor</v>
          </cell>
          <cell r="C284" t="str">
            <v>Expense</v>
          </cell>
          <cell r="D284" t="str">
            <v>Tutor</v>
          </cell>
          <cell r="F284" t="str">
            <v xml:space="preserve"> Tutor</v>
          </cell>
        </row>
        <row r="285">
          <cell r="A285">
            <v>5887</v>
          </cell>
          <cell r="B285" t="str">
            <v>Services &amp; Other Operating Expenses : Other Services &amp; Operating Expenses : Technology Services</v>
          </cell>
          <cell r="C285" t="str">
            <v>Expense</v>
          </cell>
          <cell r="D285" t="str">
            <v>IT support</v>
          </cell>
          <cell r="F285" t="str">
            <v xml:space="preserve"> Technology Services</v>
          </cell>
        </row>
        <row r="286">
          <cell r="A286">
            <v>5890</v>
          </cell>
          <cell r="B286" t="str">
            <v>Services &amp; Other Operating Expenses : Other Services &amp; Operating Expenses : Transcript</v>
          </cell>
          <cell r="C286" t="str">
            <v>Expense</v>
          </cell>
          <cell r="D286" t="str">
            <v>student transcript services</v>
          </cell>
          <cell r="F286" t="str">
            <v xml:space="preserve"> Transcript</v>
          </cell>
        </row>
        <row r="287">
          <cell r="A287">
            <v>5893</v>
          </cell>
          <cell r="B287" t="str">
            <v>Services &amp; Other Operating Expenses : Other Services &amp; Operating Expenses : Transportation - Student</v>
          </cell>
          <cell r="C287" t="str">
            <v>Expense</v>
          </cell>
          <cell r="D287" t="str">
            <v>bus pass, bus transportation</v>
          </cell>
          <cell r="F287" t="str">
            <v xml:space="preserve"> Transportation - Student</v>
          </cell>
        </row>
        <row r="288">
          <cell r="A288">
            <v>5896</v>
          </cell>
          <cell r="B288" t="str">
            <v>Services &amp; Other Operating Expenses : Other Services &amp; Operating Expenses : Internet/Website consulting</v>
          </cell>
          <cell r="C288" t="str">
            <v>Expense</v>
          </cell>
          <cell r="D288" t="str">
            <v>IT, Internet or website consulting</v>
          </cell>
          <cell r="F288" t="str">
            <v xml:space="preserve"> Internet/Website consulting</v>
          </cell>
        </row>
        <row r="289">
          <cell r="A289">
            <v>5898</v>
          </cell>
          <cell r="B289" t="str">
            <v>Services &amp; Other Operating Expenses : Other Services &amp; Operating Expenses : Bad Debt Expense</v>
          </cell>
          <cell r="C289" t="str">
            <v>Expense</v>
          </cell>
          <cell r="D289" t="str">
            <v>to write off A/R only</v>
          </cell>
          <cell r="F289" t="str">
            <v xml:space="preserve"> Bad Debt Expense</v>
          </cell>
        </row>
        <row r="290">
          <cell r="A290">
            <v>5899</v>
          </cell>
          <cell r="B290" t="str">
            <v>Services &amp; Other Operating Expenses : Other Services &amp; Operating Expenses : Miscellaneous Operating Expenses</v>
          </cell>
          <cell r="C290" t="str">
            <v>Expense</v>
          </cell>
          <cell r="D290" t="str">
            <v>Miscellaneous Operating Expenses</v>
          </cell>
          <cell r="F290" t="str">
            <v xml:space="preserve"> Miscellaneous Operating Expenses</v>
          </cell>
        </row>
        <row r="291">
          <cell r="A291">
            <v>5900</v>
          </cell>
          <cell r="B291" t="str">
            <v>Services &amp; Other Operating Expenses : Communications</v>
          </cell>
          <cell r="C291" t="str">
            <v>Expense</v>
          </cell>
          <cell r="D291" t="str">
            <v>Communications</v>
          </cell>
          <cell r="F291" t="str">
            <v xml:space="preserve"> Communications</v>
          </cell>
        </row>
        <row r="292">
          <cell r="A292">
            <v>5905</v>
          </cell>
          <cell r="B292" t="str">
            <v>Services &amp; Other Operating Expenses : Communications : Communications - Cell Phones</v>
          </cell>
          <cell r="C292" t="str">
            <v>Expense</v>
          </cell>
          <cell r="D292" t="str">
            <v>work related cell phone usage</v>
          </cell>
          <cell r="F292" t="str">
            <v xml:space="preserve"> Communications - Cell Phones</v>
          </cell>
        </row>
        <row r="293">
          <cell r="A293">
            <v>5910</v>
          </cell>
          <cell r="B293" t="str">
            <v>Services &amp; Other Operating Expenses : Communications : Communications - Internet / Website Fees</v>
          </cell>
          <cell r="C293" t="str">
            <v>Expense</v>
          </cell>
          <cell r="D293" t="str">
            <v>internet svc, website hosting fee</v>
          </cell>
          <cell r="F293" t="str">
            <v xml:space="preserve"> Communications - Internet / Website Fees</v>
          </cell>
        </row>
        <row r="294">
          <cell r="A294">
            <v>5915</v>
          </cell>
          <cell r="B294" t="str">
            <v>Services &amp; Other Operating Expenses : Communications : Postage and Delivery</v>
          </cell>
          <cell r="C294" t="str">
            <v>Expense</v>
          </cell>
          <cell r="D294" t="str">
            <v>postage, freight</v>
          </cell>
          <cell r="F294" t="str">
            <v xml:space="preserve"> Postage and Delivery</v>
          </cell>
        </row>
        <row r="295">
          <cell r="A295">
            <v>5920</v>
          </cell>
          <cell r="B295" t="str">
            <v>Services &amp; Other Operating Expenses : Communications : Communications - Telephone &amp; Fax</v>
          </cell>
          <cell r="C295" t="str">
            <v>Expense</v>
          </cell>
          <cell r="D295" t="str">
            <v>phone &amp; fax svc</v>
          </cell>
          <cell r="F295" t="str">
            <v xml:space="preserve"> Communications - Telephone &amp; Fax</v>
          </cell>
        </row>
        <row r="296">
          <cell r="A296">
            <v>5999</v>
          </cell>
          <cell r="B296" t="str">
            <v>Services &amp; Other Operating Expenses : 5000 series 1099 reimbursable expenses</v>
          </cell>
          <cell r="C296" t="str">
            <v>Expense</v>
          </cell>
          <cell r="D296" t="str">
            <v>5000 series 1099 reimbursable expenses</v>
          </cell>
          <cell r="F296" t="str">
            <v xml:space="preserve"> 5000 series 1099 reimbursable expenses</v>
          </cell>
        </row>
        <row r="297">
          <cell r="A297">
            <v>6000</v>
          </cell>
          <cell r="B297" t="str">
            <v>Capital Outlay</v>
          </cell>
          <cell r="C297" t="str">
            <v>Expense</v>
          </cell>
          <cell r="D297" t="str">
            <v>Capital Outlay</v>
          </cell>
          <cell r="F297" t="str">
            <v>Capital Outlay</v>
          </cell>
        </row>
        <row r="298">
          <cell r="A298">
            <v>6100</v>
          </cell>
          <cell r="B298" t="str">
            <v>Capital Outlay : Sites &amp; Improvement of Sites</v>
          </cell>
          <cell r="C298" t="str">
            <v>Expense</v>
          </cell>
          <cell r="D298" t="str">
            <v>construction, evaluations to school's land</v>
          </cell>
          <cell r="F298" t="str">
            <v xml:space="preserve"> Sites &amp; Improvement of Sites</v>
          </cell>
        </row>
        <row r="299">
          <cell r="A299">
            <v>6200</v>
          </cell>
          <cell r="B299" t="str">
            <v>Capital Outlay : Buildings &amp; Improvement of Buildings</v>
          </cell>
          <cell r="C299" t="str">
            <v>Expense</v>
          </cell>
          <cell r="D299" t="str">
            <v>fixing or expanding school building</v>
          </cell>
          <cell r="F299" t="str">
            <v xml:space="preserve"> Buildings &amp; Improvement of Buildings</v>
          </cell>
        </row>
        <row r="300">
          <cell r="A300">
            <v>6300</v>
          </cell>
          <cell r="B300" t="str">
            <v>Capital Outlay : School Libraries</v>
          </cell>
          <cell r="C300" t="str">
            <v>Expense</v>
          </cell>
          <cell r="D300" t="str">
            <v>School Libraries</v>
          </cell>
          <cell r="F300" t="str">
            <v xml:space="preserve"> School Libraries</v>
          </cell>
        </row>
        <row r="301">
          <cell r="A301">
            <v>6400</v>
          </cell>
          <cell r="B301" t="str">
            <v>Capital Outlay : Equipment</v>
          </cell>
          <cell r="C301" t="str">
            <v>Expense</v>
          </cell>
          <cell r="D301" t="str">
            <v>Equipment</v>
          </cell>
          <cell r="F301" t="str">
            <v xml:space="preserve"> Equipment</v>
          </cell>
        </row>
        <row r="302">
          <cell r="A302">
            <v>6410</v>
          </cell>
          <cell r="B302" t="str">
            <v>Capital Outlay : Equipment : Computers (capitalizable items)</v>
          </cell>
          <cell r="C302" t="str">
            <v>Expense</v>
          </cell>
          <cell r="D302" t="str">
            <v>computer, laptop</v>
          </cell>
          <cell r="F302" t="str">
            <v xml:space="preserve"> Computers (capitalizable items)</v>
          </cell>
        </row>
        <row r="303">
          <cell r="A303">
            <v>6420</v>
          </cell>
          <cell r="B303" t="str">
            <v>Capital Outlay : Equipment : Furniture (capitalizable items)</v>
          </cell>
          <cell r="C303" t="str">
            <v>Expense</v>
          </cell>
          <cell r="D303" t="str">
            <v>desk, shelf, bookcase,etc</v>
          </cell>
          <cell r="F303" t="str">
            <v xml:space="preserve"> Furniture (capitalizable items)</v>
          </cell>
        </row>
        <row r="304">
          <cell r="A304">
            <v>6430</v>
          </cell>
          <cell r="B304" t="str">
            <v>Capital Outlay : Equipment : Other Equipment (capitalizable items)</v>
          </cell>
          <cell r="C304" t="str">
            <v>Expense</v>
          </cell>
          <cell r="D304" t="str">
            <v>printer, computer networking equipment</v>
          </cell>
          <cell r="F304" t="str">
            <v xml:space="preserve"> Other Equipment (capitalizable items)</v>
          </cell>
        </row>
        <row r="305">
          <cell r="A305">
            <v>6500</v>
          </cell>
          <cell r="B305" t="str">
            <v>Capital Outlay : Equipment Replacement</v>
          </cell>
          <cell r="C305" t="str">
            <v>Expense</v>
          </cell>
          <cell r="D305" t="str">
            <v>Equipment Replacement</v>
          </cell>
          <cell r="F305" t="str">
            <v xml:space="preserve"> Equipment Replacement</v>
          </cell>
        </row>
        <row r="306">
          <cell r="A306">
            <v>6900</v>
          </cell>
          <cell r="B306" t="str">
            <v>Capital Outlay : Depreciation</v>
          </cell>
          <cell r="C306" t="str">
            <v>Expense</v>
          </cell>
          <cell r="D306" t="str">
            <v>Depreciation</v>
          </cell>
          <cell r="F306" t="str">
            <v xml:space="preserve"> Depreciation</v>
          </cell>
        </row>
        <row r="307">
          <cell r="A307">
            <v>7000</v>
          </cell>
          <cell r="B307" t="str">
            <v>Other Outflows</v>
          </cell>
          <cell r="C307" t="str">
            <v>Expense</v>
          </cell>
          <cell r="D307" t="str">
            <v>Other Outflows</v>
          </cell>
          <cell r="F307" t="str">
            <v>Other Outflows</v>
          </cell>
        </row>
        <row r="308">
          <cell r="A308">
            <v>7281</v>
          </cell>
          <cell r="B308" t="str">
            <v>Other Outflows : All Other Transfers to Districts or Charter Schools</v>
          </cell>
          <cell r="C308" t="str">
            <v>Expense</v>
          </cell>
          <cell r="D308" t="str">
            <v>All Other Transfers to Districts or Charter Schools</v>
          </cell>
          <cell r="F308" t="str">
            <v xml:space="preserve"> All Other Transfers to Districts or Charter Schools</v>
          </cell>
        </row>
        <row r="309">
          <cell r="A309">
            <v>7310</v>
          </cell>
          <cell r="B309" t="str">
            <v>Other Outflows : Transfers of Indirect Costs</v>
          </cell>
          <cell r="C309" t="str">
            <v>Expense</v>
          </cell>
          <cell r="D309" t="str">
            <v>Transfers of Indirect Costs</v>
          </cell>
          <cell r="F309" t="str">
            <v xml:space="preserve"> Transfers of Indirect Costs</v>
          </cell>
        </row>
        <row r="310">
          <cell r="A310">
            <v>7438</v>
          </cell>
          <cell r="B310" t="str">
            <v>Other Outflows : Long term debt - Interest</v>
          </cell>
          <cell r="C310" t="str">
            <v>Expense</v>
          </cell>
          <cell r="D310" t="str">
            <v>Long term debt - Interest</v>
          </cell>
          <cell r="F310" t="str">
            <v xml:space="preserve"> Long term debt - Interest</v>
          </cell>
        </row>
        <row r="311">
          <cell r="A311">
            <v>7439</v>
          </cell>
          <cell r="B311" t="str">
            <v>Other Outflows : Long term debt - Interest - Other</v>
          </cell>
          <cell r="C311" t="str">
            <v>Expense</v>
          </cell>
          <cell r="D311" t="str">
            <v>Long term debt - Interest - Other</v>
          </cell>
          <cell r="E311">
            <v>7439</v>
          </cell>
          <cell r="F311" t="str">
            <v xml:space="preserve"> Long term debt - Interest - Other</v>
          </cell>
        </row>
        <row r="312">
          <cell r="A312">
            <v>7601</v>
          </cell>
          <cell r="B312" t="str">
            <v>Other Outflows : Education Transfers</v>
          </cell>
          <cell r="C312" t="str">
            <v>Expense</v>
          </cell>
          <cell r="D312" t="str">
            <v>Education Transfers</v>
          </cell>
          <cell r="F312" t="str">
            <v xml:space="preserve"> Education Transfers</v>
          </cell>
        </row>
        <row r="313">
          <cell r="A313">
            <v>7602</v>
          </cell>
          <cell r="B313" t="str">
            <v>Other Outflows : Technology Transfers</v>
          </cell>
          <cell r="C313" t="str">
            <v>Expense</v>
          </cell>
          <cell r="D313" t="str">
            <v>Technology Transfers</v>
          </cell>
          <cell r="F313" t="str">
            <v xml:space="preserve"> Technology Transfers</v>
          </cell>
        </row>
        <row r="314">
          <cell r="A314">
            <v>7603</v>
          </cell>
          <cell r="B314" t="str">
            <v>Other Outflows : Special Ed Transfers</v>
          </cell>
          <cell r="C314" t="str">
            <v>Expense</v>
          </cell>
          <cell r="D314" t="str">
            <v>Special Ed Transfers</v>
          </cell>
          <cell r="F314" t="str">
            <v xml:space="preserve"> Special Ed Transfers</v>
          </cell>
        </row>
        <row r="315">
          <cell r="A315">
            <v>7604</v>
          </cell>
          <cell r="B315" t="str">
            <v>Other Outflows : Transfers to/from Support Office</v>
          </cell>
          <cell r="C315" t="str">
            <v>Expense</v>
          </cell>
          <cell r="D315" t="str">
            <v>Transfers to/from Support Office</v>
          </cell>
          <cell r="F315" t="str">
            <v xml:space="preserve"> Transfers to/from Support Office</v>
          </cell>
        </row>
        <row r="316">
          <cell r="A316">
            <v>7999</v>
          </cell>
          <cell r="B316" t="str">
            <v>Other Outflows : Uncategorized Expense</v>
          </cell>
          <cell r="C316" t="str">
            <v>Expense</v>
          </cell>
          <cell r="D316" t="str">
            <v>Uncategorized Expense</v>
          </cell>
          <cell r="F316" t="str">
            <v xml:space="preserve"> Uncategorized Expense</v>
          </cell>
        </row>
        <row r="317">
          <cell r="A317">
            <v>8000</v>
          </cell>
          <cell r="B317" t="str">
            <v>Revenue</v>
          </cell>
          <cell r="C317" t="str">
            <v>Income</v>
          </cell>
          <cell r="D317" t="str">
            <v>Revenue</v>
          </cell>
          <cell r="F317" t="str">
            <v>Revenue</v>
          </cell>
        </row>
        <row r="318">
          <cell r="A318">
            <v>8010</v>
          </cell>
          <cell r="B318" t="str">
            <v>Revenue : Principal Apportionment</v>
          </cell>
          <cell r="C318" t="str">
            <v>Income</v>
          </cell>
          <cell r="D318" t="str">
            <v>Principal Apportionment</v>
          </cell>
          <cell r="F318" t="str">
            <v xml:space="preserve"> Principal Apportionment</v>
          </cell>
        </row>
        <row r="319">
          <cell r="A319">
            <v>8011</v>
          </cell>
          <cell r="B319" t="str">
            <v>Revenue : Principal Apportionment : Charter Schools LCFF - State Aid</v>
          </cell>
          <cell r="C319" t="str">
            <v>Income</v>
          </cell>
          <cell r="D319" t="str">
            <v>Charter Schools General Purpose Entitlement - State Aid</v>
          </cell>
          <cell r="F319" t="str">
            <v xml:space="preserve"> Charter Schools LCFF - State Aid</v>
          </cell>
        </row>
        <row r="320">
          <cell r="A320">
            <v>8012</v>
          </cell>
          <cell r="B320" t="str">
            <v>Revenue : Principal Apportionment : Education Protection Account Entitlement</v>
          </cell>
          <cell r="C320" t="str">
            <v>Income</v>
          </cell>
          <cell r="D320" t="str">
            <v>Education Protection Account Entitlement</v>
          </cell>
          <cell r="F320" t="str">
            <v xml:space="preserve"> Education Protection Account Entitlement</v>
          </cell>
        </row>
        <row r="321">
          <cell r="A321">
            <v>8018</v>
          </cell>
          <cell r="B321" t="str">
            <v>Revenue : Principal Apportionment : Advance Apportionment (clearing acct-shld be zero at yr end)</v>
          </cell>
          <cell r="C321" t="str">
            <v>Income</v>
          </cell>
          <cell r="D321" t="str">
            <v>Adv apportionment (both state aid and categorical)</v>
          </cell>
          <cell r="F321" t="str">
            <v xml:space="preserve"> Advance Apportionment (clearing acct-shld be zero at yr end)</v>
          </cell>
        </row>
        <row r="322">
          <cell r="A322">
            <v>8019</v>
          </cell>
          <cell r="B322" t="str">
            <v>Revenue : Principal Apportionment : State Aid - Prior Years</v>
          </cell>
          <cell r="C322" t="str">
            <v>Income</v>
          </cell>
          <cell r="D322" t="str">
            <v>State Aid - Prior Years</v>
          </cell>
          <cell r="F322" t="str">
            <v xml:space="preserve"> State Aid - Prior Years</v>
          </cell>
        </row>
        <row r="323">
          <cell r="A323">
            <v>8045</v>
          </cell>
          <cell r="B323" t="str">
            <v>Revenue : Principal Apportionment : Education Revenue Augmentation Fund (ERAF)</v>
          </cell>
          <cell r="C323" t="str">
            <v>Income</v>
          </cell>
          <cell r="D323" t="str">
            <v>ERAF</v>
          </cell>
          <cell r="F323" t="str">
            <v xml:space="preserve"> Education Revenue Augmentation Fund (ERAF)</v>
          </cell>
        </row>
        <row r="324">
          <cell r="A324">
            <v>8096</v>
          </cell>
          <cell r="B324" t="str">
            <v>Revenue : Principal Apportionment : Charter Schools in Lieu of Property Taxes</v>
          </cell>
          <cell r="C324" t="str">
            <v>Income</v>
          </cell>
          <cell r="D324" t="str">
            <v>Charter Schools in Lieu of Prop. Taxes (was 8780)</v>
          </cell>
          <cell r="F324" t="str">
            <v xml:space="preserve"> Charter Schools in Lieu of Property Taxes</v>
          </cell>
        </row>
        <row r="325">
          <cell r="A325">
            <v>8097</v>
          </cell>
          <cell r="B325" t="str">
            <v>Revenue : Principal Apportionment : Property Tax Transfers</v>
          </cell>
          <cell r="C325" t="str">
            <v>Income</v>
          </cell>
          <cell r="D325" t="str">
            <v>Prop Tax Transfers</v>
          </cell>
          <cell r="F325" t="str">
            <v xml:space="preserve"> Property Tax Transfers</v>
          </cell>
        </row>
        <row r="326">
          <cell r="A326">
            <v>8100</v>
          </cell>
          <cell r="B326" t="str">
            <v>Revenue : Federal Revenue</v>
          </cell>
          <cell r="C326" t="str">
            <v>Income</v>
          </cell>
          <cell r="D326" t="str">
            <v>Federal Revenue</v>
          </cell>
          <cell r="F326" t="str">
            <v xml:space="preserve"> Federal Revenue</v>
          </cell>
        </row>
        <row r="327">
          <cell r="A327">
            <v>8181</v>
          </cell>
          <cell r="B327" t="str">
            <v>Revenue : Federal Revenue : Special Education - Entitlement</v>
          </cell>
          <cell r="C327" t="str">
            <v>Income</v>
          </cell>
          <cell r="D327" t="str">
            <v>Special Education - Entitlement</v>
          </cell>
          <cell r="F327" t="str">
            <v xml:space="preserve"> Special Education - Entitlement</v>
          </cell>
        </row>
        <row r="328">
          <cell r="A328">
            <v>8182</v>
          </cell>
          <cell r="B328" t="str">
            <v>Revenue : Federal Revenue : Special Education Reimbursement</v>
          </cell>
          <cell r="C328" t="str">
            <v>Income</v>
          </cell>
          <cell r="D328" t="str">
            <v>Special Education Reimbursement</v>
          </cell>
          <cell r="F328" t="str">
            <v xml:space="preserve"> Special Education Reimbursement</v>
          </cell>
        </row>
        <row r="329">
          <cell r="A329">
            <v>8220</v>
          </cell>
          <cell r="B329" t="str">
            <v>Revenue : Federal Revenue : Child Nutrition Programs</v>
          </cell>
          <cell r="C329" t="str">
            <v>Income</v>
          </cell>
          <cell r="D329" t="str">
            <v>Child Nutrition Programs</v>
          </cell>
          <cell r="F329" t="str">
            <v xml:space="preserve"> Child Nutrition Programs</v>
          </cell>
        </row>
        <row r="330">
          <cell r="A330">
            <v>8290</v>
          </cell>
          <cell r="B330" t="str">
            <v>Revenue : Federal Revenue : No Child Left Behind</v>
          </cell>
          <cell r="C330" t="str">
            <v>Income</v>
          </cell>
          <cell r="D330" t="str">
            <v>No Child Left Behind</v>
          </cell>
          <cell r="F330" t="str">
            <v xml:space="preserve"> No Child Left Behind</v>
          </cell>
        </row>
        <row r="331">
          <cell r="A331">
            <v>8291</v>
          </cell>
          <cell r="B331" t="str">
            <v>Revenue : Federal Revenue : No Child Left Behind : Title I</v>
          </cell>
          <cell r="C331" t="str">
            <v>Income</v>
          </cell>
          <cell r="D331" t="str">
            <v>Title I</v>
          </cell>
          <cell r="F331" t="str">
            <v xml:space="preserve"> Title I</v>
          </cell>
        </row>
        <row r="332">
          <cell r="A332">
            <v>8292</v>
          </cell>
          <cell r="B332" t="str">
            <v>Revenue : Federal Revenue : No Child Left Behind : Title II</v>
          </cell>
          <cell r="C332" t="str">
            <v>Income</v>
          </cell>
          <cell r="D332" t="str">
            <v>Title II</v>
          </cell>
          <cell r="F332" t="str">
            <v xml:space="preserve"> Title II</v>
          </cell>
        </row>
        <row r="333">
          <cell r="A333">
            <v>8293</v>
          </cell>
          <cell r="B333" t="str">
            <v>Revenue : Federal Revenue : No Child Left Behind : Title III</v>
          </cell>
          <cell r="C333" t="str">
            <v>Income</v>
          </cell>
          <cell r="D333" t="str">
            <v>Title III</v>
          </cell>
          <cell r="F333" t="str">
            <v xml:space="preserve"> Title III</v>
          </cell>
        </row>
        <row r="334">
          <cell r="A334">
            <v>8294</v>
          </cell>
          <cell r="B334" t="str">
            <v>Revenue : Federal Revenue : No Child Left Behind : Title IV</v>
          </cell>
          <cell r="C334" t="str">
            <v>Income</v>
          </cell>
          <cell r="D334" t="str">
            <v>Title IV</v>
          </cell>
          <cell r="F334" t="str">
            <v xml:space="preserve"> Title IV</v>
          </cell>
        </row>
        <row r="335">
          <cell r="A335">
            <v>8295</v>
          </cell>
          <cell r="B335" t="str">
            <v>Revenue : Federal Revenue : No Child Left Behind : Title V</v>
          </cell>
          <cell r="C335" t="str">
            <v>Income</v>
          </cell>
          <cell r="D335" t="str">
            <v>Title V</v>
          </cell>
          <cell r="F335" t="str">
            <v xml:space="preserve"> Title V</v>
          </cell>
        </row>
        <row r="336">
          <cell r="A336">
            <v>8296</v>
          </cell>
          <cell r="B336" t="str">
            <v>Revenue : Federal Revenue : Other Federal Revenue</v>
          </cell>
          <cell r="C336" t="str">
            <v>Income</v>
          </cell>
          <cell r="D336" t="str">
            <v>Other Federal Revenue</v>
          </cell>
          <cell r="F336" t="str">
            <v xml:space="preserve"> Other Federal Revenue</v>
          </cell>
        </row>
        <row r="337">
          <cell r="A337">
            <v>8297</v>
          </cell>
          <cell r="B337" t="str">
            <v>Revenue : Federal Revenue : Other Federal Revenue : PY Federal - Not Accrued</v>
          </cell>
          <cell r="C337" t="str">
            <v>Income</v>
          </cell>
          <cell r="D337" t="str">
            <v>PY Federal - Not Accrued</v>
          </cell>
          <cell r="F337" t="str">
            <v xml:space="preserve"> PY Federal - Not Accrued</v>
          </cell>
        </row>
        <row r="338">
          <cell r="A338">
            <v>8298</v>
          </cell>
          <cell r="B338" t="str">
            <v>Revenue : Federal Revenue : Other Federal Revenue : Implementation Grant</v>
          </cell>
          <cell r="C338" t="str">
            <v>Income</v>
          </cell>
          <cell r="D338" t="str">
            <v>Implementation Grant</v>
          </cell>
          <cell r="F338" t="str">
            <v xml:space="preserve"> Implementation Grant</v>
          </cell>
        </row>
        <row r="339">
          <cell r="A339">
            <v>8299</v>
          </cell>
          <cell r="B339" t="str">
            <v>Revenue : Federal Revenue : Other Federal Revenue : All Other Federal Revenue</v>
          </cell>
          <cell r="C339" t="str">
            <v>Income</v>
          </cell>
          <cell r="D339" t="str">
            <v>All Other Federal Revenue</v>
          </cell>
          <cell r="F339" t="str">
            <v xml:space="preserve"> All Other Federal Revenue</v>
          </cell>
        </row>
        <row r="340">
          <cell r="A340">
            <v>8300</v>
          </cell>
          <cell r="B340" t="str">
            <v>Revenue : Other State Revenues</v>
          </cell>
          <cell r="C340" t="str">
            <v>Income</v>
          </cell>
          <cell r="D340" t="str">
            <v>Other State Revenues</v>
          </cell>
          <cell r="F340" t="str">
            <v xml:space="preserve"> Other State Revenues</v>
          </cell>
        </row>
        <row r="341">
          <cell r="A341">
            <v>8311</v>
          </cell>
          <cell r="B341" t="str">
            <v>Revenue : Other State Revenues : Other State Apportionments - Current Year</v>
          </cell>
          <cell r="C341" t="str">
            <v>Income</v>
          </cell>
          <cell r="D341" t="str">
            <v>Other State Apportionments - Current Year</v>
          </cell>
          <cell r="F341" t="str">
            <v xml:space="preserve"> Other State Apportionments - Current Year</v>
          </cell>
        </row>
        <row r="342">
          <cell r="A342">
            <v>8319</v>
          </cell>
          <cell r="B342" t="str">
            <v>Revenue : Other State Revenues : Other State Apportionments - Prior Years</v>
          </cell>
          <cell r="C342" t="str">
            <v>Income</v>
          </cell>
          <cell r="D342" t="str">
            <v>Other State Apportionments - Prior Years</v>
          </cell>
          <cell r="F342" t="str">
            <v xml:space="preserve"> Other State Apportionments - Prior Years</v>
          </cell>
        </row>
        <row r="343">
          <cell r="A343">
            <v>8380</v>
          </cell>
          <cell r="B343" t="str">
            <v>Revenue : Other State Revenues : Special Ed</v>
          </cell>
          <cell r="C343" t="str">
            <v>Income</v>
          </cell>
          <cell r="D343" t="str">
            <v>Special Ed</v>
          </cell>
          <cell r="F343" t="str">
            <v xml:space="preserve"> Special Ed</v>
          </cell>
        </row>
        <row r="344">
          <cell r="A344">
            <v>8381</v>
          </cell>
          <cell r="B344" t="str">
            <v>Revenue : Other State Revenues : Special Ed : Special Education - Entitlement (State)</v>
          </cell>
          <cell r="C344" t="str">
            <v>Income</v>
          </cell>
          <cell r="D344" t="str">
            <v>Special Education - Entitlement (State)</v>
          </cell>
          <cell r="F344" t="str">
            <v xml:space="preserve"> Special Education - Entitlement (State)</v>
          </cell>
        </row>
        <row r="345">
          <cell r="A345">
            <v>8382</v>
          </cell>
          <cell r="B345" t="str">
            <v>Revenue : Other State Revenues : Special Ed : Special Education Reimbursement (State)</v>
          </cell>
          <cell r="C345" t="str">
            <v>Income</v>
          </cell>
          <cell r="D345" t="str">
            <v>Special Education Reimbursement (State)</v>
          </cell>
          <cell r="F345" t="str">
            <v xml:space="preserve"> Special Education Reimbursement (State)</v>
          </cell>
        </row>
        <row r="346">
          <cell r="A346">
            <v>8434</v>
          </cell>
          <cell r="B346" t="str">
            <v>Revenue : Other State Revenues : Class Size Reduction, Grades K-3</v>
          </cell>
          <cell r="C346" t="str">
            <v>Income</v>
          </cell>
          <cell r="D346" t="str">
            <v>Class Size Reduction, Grades K-3</v>
          </cell>
          <cell r="F346" t="str">
            <v xml:space="preserve"> Class Size Reduction, Grades K-3</v>
          </cell>
        </row>
        <row r="347">
          <cell r="A347">
            <v>8480</v>
          </cell>
          <cell r="B347" t="str">
            <v>Revenue : Other State Revenues : Charter Schools Categorical Block (DO NOT USE; USE 8592)</v>
          </cell>
          <cell r="C347" t="str">
            <v>Income</v>
          </cell>
          <cell r="D347" t="str">
            <v>Charter Schools Categorical Block (DO NOT USE; USE 8592)</v>
          </cell>
          <cell r="F347" t="str">
            <v xml:space="preserve"> Charter Schools Categorical Block (DO NOT USE; USE 8592)</v>
          </cell>
        </row>
        <row r="348">
          <cell r="A348">
            <v>8520</v>
          </cell>
          <cell r="B348" t="str">
            <v>Revenue : Other State Revenues : Child Nutrition - State</v>
          </cell>
          <cell r="C348" t="str">
            <v>Income</v>
          </cell>
          <cell r="D348" t="str">
            <v>Child Nutrition</v>
          </cell>
          <cell r="F348" t="str">
            <v xml:space="preserve"> Child Nutrition - State</v>
          </cell>
        </row>
        <row r="349">
          <cell r="A349">
            <v>8545</v>
          </cell>
          <cell r="B349" t="str">
            <v>Revenue : Other State Revenues : School Facilities Apportionments</v>
          </cell>
          <cell r="C349" t="str">
            <v>Income</v>
          </cell>
          <cell r="D349" t="str">
            <v>School Facilities Apportionments</v>
          </cell>
          <cell r="F349" t="str">
            <v xml:space="preserve"> School Facilities Apportionments</v>
          </cell>
        </row>
        <row r="350">
          <cell r="A350">
            <v>8550</v>
          </cell>
          <cell r="B350" t="str">
            <v>Revenue : Other State Revenues : Mandated Cost Reimbursements</v>
          </cell>
          <cell r="C350" t="str">
            <v>Income</v>
          </cell>
          <cell r="D350" t="str">
            <v>Mandated Cost Reimbursements</v>
          </cell>
          <cell r="F350" t="str">
            <v xml:space="preserve"> Mandated Cost Reimbursements</v>
          </cell>
        </row>
        <row r="351">
          <cell r="A351">
            <v>8560</v>
          </cell>
          <cell r="B351" t="str">
            <v>Revenue : Other State Revenues : State Lottery Revenue</v>
          </cell>
          <cell r="C351" t="str">
            <v>Income</v>
          </cell>
          <cell r="D351" t="str">
            <v>State Lottery Revenue</v>
          </cell>
          <cell r="F351" t="str">
            <v xml:space="preserve"> State Lottery Revenue</v>
          </cell>
        </row>
        <row r="352">
          <cell r="A352">
            <v>8590</v>
          </cell>
          <cell r="B352" t="str">
            <v>Revenue : Other State Revenues : All Other State Revenue</v>
          </cell>
          <cell r="C352" t="str">
            <v>Income</v>
          </cell>
          <cell r="D352" t="str">
            <v>All Other State Revenue (Arts &amp; Music, etc.)</v>
          </cell>
          <cell r="F352" t="str">
            <v xml:space="preserve"> All Other State Revenue</v>
          </cell>
        </row>
        <row r="353">
          <cell r="A353">
            <v>8591</v>
          </cell>
          <cell r="B353" t="str">
            <v>Revenue : Other State Revenues : All Other State Revenue : Supplemental Hourly Revenue</v>
          </cell>
          <cell r="C353" t="str">
            <v>Income</v>
          </cell>
          <cell r="D353" t="str">
            <v>Supplemental Hourly Revenue</v>
          </cell>
          <cell r="F353" t="str">
            <v xml:space="preserve"> Supplemental Hourly Revenue</v>
          </cell>
        </row>
        <row r="354">
          <cell r="A354">
            <v>8592</v>
          </cell>
          <cell r="B354" t="str">
            <v>Revenue : Other State Revenues : All Other State Revenue : Categorical Block Grant</v>
          </cell>
          <cell r="C354" t="str">
            <v>Income</v>
          </cell>
          <cell r="D354" t="str">
            <v>Categorical Block Grant</v>
          </cell>
          <cell r="F354" t="str">
            <v xml:space="preserve"> Categorical Block Grant</v>
          </cell>
        </row>
        <row r="355">
          <cell r="A355">
            <v>8593</v>
          </cell>
          <cell r="B355" t="str">
            <v>Revenue : Other State Revenues : All Other State Revenue : ASES</v>
          </cell>
          <cell r="C355" t="str">
            <v>Income</v>
          </cell>
          <cell r="D355" t="str">
            <v>Other State Revenue 3</v>
          </cell>
          <cell r="F355" t="str">
            <v xml:space="preserve"> ASES</v>
          </cell>
        </row>
        <row r="356">
          <cell r="A356">
            <v>8594</v>
          </cell>
          <cell r="B356" t="str">
            <v>Revenue : Other State Revenues : All Other State Revenue : Prop 1D Grant (Restricted)</v>
          </cell>
          <cell r="C356" t="str">
            <v>Income</v>
          </cell>
          <cell r="D356" t="str">
            <v>Other State Revenue 4</v>
          </cell>
          <cell r="F356" t="str">
            <v xml:space="preserve"> Prop 1D Grant (Restricted)</v>
          </cell>
        </row>
        <row r="357">
          <cell r="A357">
            <v>8595</v>
          </cell>
          <cell r="B357" t="str">
            <v>Revenue : Other State Revenues : All Other State Revenue : Other State Revenue 5</v>
          </cell>
          <cell r="C357" t="str">
            <v>Income</v>
          </cell>
          <cell r="D357" t="str">
            <v>Other State Revenue 5</v>
          </cell>
          <cell r="F357" t="str">
            <v xml:space="preserve"> Other State Revenue 5</v>
          </cell>
        </row>
        <row r="358">
          <cell r="A358">
            <v>8596</v>
          </cell>
          <cell r="B358" t="str">
            <v>Revenue : Other State Revenues : All Other State Revenue : Other State Revenue 6</v>
          </cell>
          <cell r="C358" t="str">
            <v>Income</v>
          </cell>
          <cell r="D358" t="str">
            <v>Other State Revenue 6</v>
          </cell>
          <cell r="F358" t="str">
            <v xml:space="preserve"> Other State Revenue 6</v>
          </cell>
        </row>
        <row r="359">
          <cell r="A359">
            <v>8597</v>
          </cell>
          <cell r="B359" t="str">
            <v>Revenue : Other State Revenues : All Other State Revenue : Other State Revenue 7</v>
          </cell>
          <cell r="C359" t="str">
            <v>Income</v>
          </cell>
          <cell r="D359" t="str">
            <v>Other State Revenue 7</v>
          </cell>
          <cell r="F359" t="str">
            <v xml:space="preserve"> Other State Revenue 7</v>
          </cell>
        </row>
        <row r="360">
          <cell r="A360">
            <v>8598</v>
          </cell>
          <cell r="B360" t="str">
            <v>Revenue : Other State Revenues : All Other State Revenue : Other State Revenue 8</v>
          </cell>
          <cell r="C360" t="str">
            <v>Income</v>
          </cell>
          <cell r="D360" t="str">
            <v>Other State Revenue 8</v>
          </cell>
          <cell r="F360" t="str">
            <v xml:space="preserve"> Other State Revenue 8</v>
          </cell>
        </row>
        <row r="361">
          <cell r="A361">
            <v>8599</v>
          </cell>
          <cell r="B361" t="str">
            <v>Revenue : Other State Revenues : All Other State Revenue : Other State Revenue 9</v>
          </cell>
          <cell r="C361" t="str">
            <v>Income</v>
          </cell>
          <cell r="D361" t="str">
            <v>Other State Revenue 9</v>
          </cell>
          <cell r="F361" t="str">
            <v xml:space="preserve"> Other State Revenue 9</v>
          </cell>
        </row>
        <row r="362">
          <cell r="A362">
            <v>8600</v>
          </cell>
          <cell r="B362" t="str">
            <v>Revenue : Other Local Revenue</v>
          </cell>
          <cell r="C362" t="str">
            <v>Income</v>
          </cell>
          <cell r="D362" t="str">
            <v>Other Local Revenue</v>
          </cell>
          <cell r="F362" t="str">
            <v xml:space="preserve"> Other Local Revenue</v>
          </cell>
        </row>
        <row r="363">
          <cell r="A363">
            <v>8631</v>
          </cell>
          <cell r="B363" t="str">
            <v>Revenue : Other Local Revenue : Sales</v>
          </cell>
          <cell r="C363" t="str">
            <v>Income</v>
          </cell>
          <cell r="D363" t="str">
            <v>Sales</v>
          </cell>
          <cell r="F363" t="str">
            <v xml:space="preserve"> Sales</v>
          </cell>
        </row>
        <row r="364">
          <cell r="A364">
            <v>8632</v>
          </cell>
          <cell r="B364" t="str">
            <v>Revenue : Other Local Revenue : Sales : Sale of Publications</v>
          </cell>
          <cell r="C364" t="str">
            <v>Income</v>
          </cell>
          <cell r="D364" t="str">
            <v>Sale of Publications</v>
          </cell>
          <cell r="F364" t="str">
            <v xml:space="preserve"> Sale of Publications</v>
          </cell>
        </row>
        <row r="365">
          <cell r="A365">
            <v>8634</v>
          </cell>
          <cell r="B365" t="str">
            <v>Revenue : Other Local Revenue : Sales : Food Service Sales</v>
          </cell>
          <cell r="C365" t="str">
            <v>Income</v>
          </cell>
          <cell r="D365" t="str">
            <v>Food Service Sales</v>
          </cell>
          <cell r="F365" t="str">
            <v xml:space="preserve"> Food Service Sales</v>
          </cell>
        </row>
        <row r="366">
          <cell r="A366">
            <v>8636</v>
          </cell>
          <cell r="B366" t="str">
            <v>Revenue : Other Local Revenue : Sales : Uniforms</v>
          </cell>
          <cell r="C366" t="str">
            <v>Income</v>
          </cell>
          <cell r="D366" t="str">
            <v>Uniforms</v>
          </cell>
          <cell r="F366" t="str">
            <v xml:space="preserve"> Uniforms</v>
          </cell>
        </row>
        <row r="367">
          <cell r="A367">
            <v>8638</v>
          </cell>
          <cell r="B367" t="str">
            <v>Revenue : Other Local Revenue : Sales : Merchandise Sales</v>
          </cell>
          <cell r="C367" t="str">
            <v>Income</v>
          </cell>
          <cell r="D367" t="str">
            <v>Merchandise Sales</v>
          </cell>
          <cell r="F367" t="str">
            <v xml:space="preserve"> Merchandise Sales</v>
          </cell>
        </row>
        <row r="368">
          <cell r="A368">
            <v>8639</v>
          </cell>
          <cell r="B368" t="str">
            <v>Revenue : Other Local Revenue : Sales : All Other Sales</v>
          </cell>
          <cell r="C368" t="str">
            <v>Income</v>
          </cell>
          <cell r="D368" t="str">
            <v>All Other Sales</v>
          </cell>
          <cell r="F368" t="str">
            <v xml:space="preserve"> All Other Sales</v>
          </cell>
        </row>
        <row r="369">
          <cell r="A369">
            <v>8650</v>
          </cell>
          <cell r="B369" t="str">
            <v>Revenue : Other Local Revenue : Leases and Rentals</v>
          </cell>
          <cell r="C369" t="str">
            <v>Income</v>
          </cell>
          <cell r="D369" t="str">
            <v>Leases and Rentals</v>
          </cell>
          <cell r="F369" t="str">
            <v xml:space="preserve"> Leases and Rentals</v>
          </cell>
        </row>
        <row r="370">
          <cell r="A370">
            <v>8660</v>
          </cell>
          <cell r="B370" t="str">
            <v>Revenue : Other Local Revenue : Interest</v>
          </cell>
          <cell r="C370" t="str">
            <v>Income</v>
          </cell>
          <cell r="D370" t="str">
            <v>Interest</v>
          </cell>
          <cell r="F370" t="str">
            <v xml:space="preserve"> Interest</v>
          </cell>
        </row>
        <row r="371">
          <cell r="A371">
            <v>8661</v>
          </cell>
          <cell r="B371" t="str">
            <v>Revenue : Other Local Revenue : Interest - Temporarily Restricted</v>
          </cell>
          <cell r="C371" t="str">
            <v>Income</v>
          </cell>
          <cell r="D371" t="str">
            <v>Interest - Temporarily Restricted</v>
          </cell>
          <cell r="F371" t="str">
            <v xml:space="preserve"> Interest - Temporarily Restricted</v>
          </cell>
        </row>
        <row r="372">
          <cell r="A372">
            <v>8662</v>
          </cell>
          <cell r="B372" t="str">
            <v>Revenue : Other Local Revenue : Net Increase (Decrease) in the Fair Value of Investments</v>
          </cell>
          <cell r="C372" t="str">
            <v>Income</v>
          </cell>
          <cell r="D372" t="str">
            <v>Net Increase (Decrease) in the Fair Value of Investments</v>
          </cell>
          <cell r="F372" t="str">
            <v xml:space="preserve"> Net Increase (Decrease) in the Fair Value of Investments</v>
          </cell>
        </row>
        <row r="373">
          <cell r="A373">
            <v>8670</v>
          </cell>
          <cell r="B373" t="str">
            <v>Revenue : Other Local Revenue : Fees and Contracts</v>
          </cell>
          <cell r="C373" t="str">
            <v>Income</v>
          </cell>
          <cell r="D373" t="str">
            <v>Fees and Contracts</v>
          </cell>
          <cell r="F373" t="str">
            <v xml:space="preserve"> Fees and Contracts</v>
          </cell>
        </row>
        <row r="374">
          <cell r="A374">
            <v>8671</v>
          </cell>
          <cell r="B374" t="str">
            <v>Revenue : Other Local Revenue : Fees and Contracts : Adult Education Fees</v>
          </cell>
          <cell r="C374" t="str">
            <v>Income</v>
          </cell>
          <cell r="D374" t="str">
            <v>Adult Education Fees</v>
          </cell>
          <cell r="F374" t="str">
            <v xml:space="preserve"> Adult Education Fees</v>
          </cell>
        </row>
        <row r="375">
          <cell r="A375">
            <v>8672</v>
          </cell>
          <cell r="B375" t="str">
            <v>Revenue : Other Local Revenue : Fees and Contracts : Pre School Revenue</v>
          </cell>
          <cell r="C375" t="str">
            <v>Income</v>
          </cell>
          <cell r="D375" t="str">
            <v>Pre School Revenue</v>
          </cell>
          <cell r="F375" t="str">
            <v xml:space="preserve"> Pre School Revenue</v>
          </cell>
        </row>
        <row r="376">
          <cell r="A376">
            <v>8673</v>
          </cell>
          <cell r="B376" t="str">
            <v>Revenue : Other Local Revenue : Fees and Contracts : Child Development Parent Fees</v>
          </cell>
          <cell r="C376" t="str">
            <v>Income</v>
          </cell>
          <cell r="D376" t="str">
            <v>Child Development Parent Fees</v>
          </cell>
          <cell r="F376" t="str">
            <v xml:space="preserve"> Child Development Parent Fees</v>
          </cell>
        </row>
        <row r="377">
          <cell r="A377">
            <v>8675</v>
          </cell>
          <cell r="B377" t="str">
            <v>Revenue : Other Local Revenue : Fees and Contracts : Transportation Fees from Individuals</v>
          </cell>
          <cell r="C377" t="str">
            <v>Income</v>
          </cell>
          <cell r="D377" t="str">
            <v>Transportation Fees from Individuals</v>
          </cell>
          <cell r="F377" t="str">
            <v xml:space="preserve"> Transportation Fees from Individuals</v>
          </cell>
        </row>
        <row r="378">
          <cell r="A378">
            <v>8676</v>
          </cell>
          <cell r="B378" t="str">
            <v>Revenue : Other Local Revenue : Fees and Contracts : After School Program Revenue</v>
          </cell>
          <cell r="C378" t="str">
            <v>Income</v>
          </cell>
          <cell r="D378" t="str">
            <v>After School Program Revenue</v>
          </cell>
          <cell r="F378" t="str">
            <v xml:space="preserve"> After School Program Revenue</v>
          </cell>
        </row>
        <row r="379">
          <cell r="A379">
            <v>8678</v>
          </cell>
          <cell r="B379" t="str">
            <v>Revenue : Other Local Revenue : Fees and Contracts : Parking Fees</v>
          </cell>
          <cell r="C379" t="str">
            <v>Income</v>
          </cell>
          <cell r="D379" t="str">
            <v>Parking Fees</v>
          </cell>
          <cell r="F379" t="str">
            <v xml:space="preserve"> Parking Fees</v>
          </cell>
        </row>
        <row r="380">
          <cell r="A380">
            <v>8681</v>
          </cell>
          <cell r="B380" t="str">
            <v>Revenue : Other Local Revenue : Fees and Contracts : Fees &amp; Contracts 1</v>
          </cell>
          <cell r="C380" t="str">
            <v>Income</v>
          </cell>
          <cell r="D380" t="str">
            <v>Fees for services</v>
          </cell>
          <cell r="F380" t="str">
            <v xml:space="preserve"> Fees &amp; Contracts 1</v>
          </cell>
        </row>
        <row r="381">
          <cell r="A381">
            <v>8682</v>
          </cell>
          <cell r="B381" t="str">
            <v>Revenue : Other Local Revenue : Fees and Contracts : Summer Program</v>
          </cell>
          <cell r="C381" t="str">
            <v>Income</v>
          </cell>
          <cell r="D381" t="str">
            <v>Fees for services</v>
          </cell>
          <cell r="F381" t="str">
            <v xml:space="preserve"> Summer Program</v>
          </cell>
        </row>
        <row r="382">
          <cell r="A382">
            <v>8683</v>
          </cell>
          <cell r="B382" t="str">
            <v>Revenue : Other Local Revenue : Fees and Contracts : Fees &amp; Contracts 3</v>
          </cell>
          <cell r="C382" t="str">
            <v>Income</v>
          </cell>
          <cell r="D382" t="str">
            <v>Fees for services</v>
          </cell>
          <cell r="F382" t="str">
            <v xml:space="preserve"> Fees &amp; Contracts 3</v>
          </cell>
        </row>
        <row r="383">
          <cell r="A383">
            <v>8684</v>
          </cell>
          <cell r="B383" t="str">
            <v>Revenue : Other Local Revenue : Fees and Contracts : Fees &amp; Contracts 4</v>
          </cell>
          <cell r="C383" t="str">
            <v>Income</v>
          </cell>
          <cell r="D383" t="str">
            <v>Fees for services</v>
          </cell>
          <cell r="F383" t="str">
            <v xml:space="preserve"> Fees &amp; Contracts 4</v>
          </cell>
        </row>
        <row r="384">
          <cell r="A384">
            <v>8685</v>
          </cell>
          <cell r="B384" t="str">
            <v>Revenue : Other Local Revenue : Fees and Contracts : Fees &amp; Contracts 5</v>
          </cell>
          <cell r="C384" t="str">
            <v>Income</v>
          </cell>
          <cell r="D384" t="str">
            <v>Fees for services</v>
          </cell>
          <cell r="F384" t="str">
            <v xml:space="preserve"> Fees &amp; Contracts 5</v>
          </cell>
        </row>
        <row r="385">
          <cell r="A385">
            <v>8686</v>
          </cell>
          <cell r="B385" t="str">
            <v>Revenue : Other Local Revenue : Fees and Contracts : Fees &amp; Contracts 6</v>
          </cell>
          <cell r="C385" t="str">
            <v>Income</v>
          </cell>
          <cell r="D385" t="str">
            <v>Fees for services</v>
          </cell>
          <cell r="F385" t="str">
            <v xml:space="preserve"> Fees &amp; Contracts 6</v>
          </cell>
        </row>
        <row r="386">
          <cell r="A386">
            <v>8687</v>
          </cell>
          <cell r="B386" t="str">
            <v>Revenue : Other Local Revenue : Fees and Contracts : Fees &amp; Contracts 7</v>
          </cell>
          <cell r="C386" t="str">
            <v>Income</v>
          </cell>
          <cell r="D386" t="str">
            <v>Fees for services</v>
          </cell>
          <cell r="F386" t="str">
            <v xml:space="preserve"> Fees &amp; Contracts 7</v>
          </cell>
        </row>
        <row r="387">
          <cell r="A387">
            <v>8688</v>
          </cell>
          <cell r="B387" t="str">
            <v>Revenue : Other Local Revenue : Fees and Contracts : Fees &amp; Contracts 8</v>
          </cell>
          <cell r="C387" t="str">
            <v>Income</v>
          </cell>
          <cell r="D387" t="str">
            <v>Fees for services</v>
          </cell>
          <cell r="F387" t="str">
            <v xml:space="preserve"> Fees &amp; Contracts 8</v>
          </cell>
        </row>
        <row r="388">
          <cell r="A388">
            <v>8689</v>
          </cell>
          <cell r="B388" t="str">
            <v>Revenue : Other Local Revenue : Fees and Contracts : All Other Fees and Contracts</v>
          </cell>
          <cell r="C388" t="str">
            <v>Income</v>
          </cell>
          <cell r="D388" t="str">
            <v>All Other Fees and Contracts</v>
          </cell>
          <cell r="F388" t="str">
            <v xml:space="preserve"> All Other Fees and Contracts</v>
          </cell>
        </row>
        <row r="389">
          <cell r="A389">
            <v>8690</v>
          </cell>
          <cell r="B389" t="str">
            <v>Revenue : Other Local Revenue : Other Local Revenue</v>
          </cell>
          <cell r="C389" t="str">
            <v>Income</v>
          </cell>
          <cell r="D389" t="str">
            <v>Other Local Revenue</v>
          </cell>
          <cell r="F389" t="str">
            <v xml:space="preserve"> Other Local Revenue</v>
          </cell>
        </row>
        <row r="390">
          <cell r="A390">
            <v>8693</v>
          </cell>
          <cell r="B390" t="str">
            <v>Revenue : Other Local Revenue : Other Local Revenue : Field Trips</v>
          </cell>
          <cell r="C390" t="str">
            <v>Income</v>
          </cell>
          <cell r="D390" t="str">
            <v>Field Trips</v>
          </cell>
          <cell r="F390" t="str">
            <v xml:space="preserve"> Field Trips</v>
          </cell>
        </row>
        <row r="391">
          <cell r="A391">
            <v>8699</v>
          </cell>
          <cell r="B391" t="str">
            <v>Revenue : Other Local Revenue : Other Local Revenue : All Other Local Revenue</v>
          </cell>
          <cell r="C391" t="str">
            <v>Income</v>
          </cell>
          <cell r="D391" t="str">
            <v>All Other Local Revenue.  Also for A/P writeoffs.</v>
          </cell>
          <cell r="F391" t="str">
            <v xml:space="preserve"> All Other Local Revenue</v>
          </cell>
        </row>
        <row r="392">
          <cell r="A392">
            <v>8701</v>
          </cell>
          <cell r="B392" t="str">
            <v>Revenue : Other Local Revenue : Other Local Revenue : Revenue Program 1</v>
          </cell>
          <cell r="C392" t="str">
            <v>Income</v>
          </cell>
          <cell r="D392" t="str">
            <v>Revenue Program 1</v>
          </cell>
          <cell r="F392" t="str">
            <v xml:space="preserve"> Revenue Program 1</v>
          </cell>
        </row>
        <row r="393">
          <cell r="A393">
            <v>8702</v>
          </cell>
          <cell r="B393" t="str">
            <v>Revenue : Other Local Revenue : Other Local Revenue : Revenue Program 2</v>
          </cell>
          <cell r="C393" t="str">
            <v>Income</v>
          </cell>
          <cell r="D393" t="str">
            <v>Revenue Program 2</v>
          </cell>
          <cell r="F393" t="str">
            <v xml:space="preserve"> Revenue Program 2</v>
          </cell>
        </row>
        <row r="394">
          <cell r="A394">
            <v>8703</v>
          </cell>
          <cell r="B394" t="str">
            <v>Revenue : Other Local Revenue : Other Local Revenue : Revenue Program 3</v>
          </cell>
          <cell r="C394" t="str">
            <v>Income</v>
          </cell>
          <cell r="D394" t="str">
            <v>Revenue Program 3</v>
          </cell>
          <cell r="F394" t="str">
            <v xml:space="preserve"> Revenue Program 3</v>
          </cell>
        </row>
        <row r="395">
          <cell r="A395">
            <v>8704</v>
          </cell>
          <cell r="B395" t="str">
            <v>Revenue : Other Local Revenue : Other Local Revenue : Revenue Program 4</v>
          </cell>
          <cell r="C395" t="str">
            <v>Income</v>
          </cell>
          <cell r="D395" t="str">
            <v>Revenue Program 4</v>
          </cell>
          <cell r="F395" t="str">
            <v xml:space="preserve"> Revenue Program 4</v>
          </cell>
        </row>
        <row r="396">
          <cell r="A396">
            <v>8705</v>
          </cell>
          <cell r="B396" t="str">
            <v>Revenue : Other Local Revenue : Other Local Revenue : Revenue Program 5</v>
          </cell>
          <cell r="C396" t="str">
            <v>Income</v>
          </cell>
          <cell r="D396" t="str">
            <v>Revenue Program 5</v>
          </cell>
          <cell r="F396" t="str">
            <v xml:space="preserve"> Revenue Program 5</v>
          </cell>
        </row>
        <row r="397">
          <cell r="A397">
            <v>8706</v>
          </cell>
          <cell r="B397" t="str">
            <v>Revenue : Other Local Revenue : Other Local Revenue : Revenue Program 6</v>
          </cell>
          <cell r="C397" t="str">
            <v>Income</v>
          </cell>
          <cell r="D397" t="str">
            <v>Revenue Program 6</v>
          </cell>
          <cell r="F397" t="str">
            <v xml:space="preserve"> Revenue Program 6</v>
          </cell>
        </row>
        <row r="398">
          <cell r="A398">
            <v>8707</v>
          </cell>
          <cell r="B398" t="str">
            <v>Revenue : Other Local Revenue : Other Local Revenue : Revenue Program 7</v>
          </cell>
          <cell r="C398" t="str">
            <v>Income</v>
          </cell>
          <cell r="D398" t="str">
            <v>Revenue Program 7</v>
          </cell>
          <cell r="F398" t="str">
            <v xml:space="preserve"> Revenue Program 7</v>
          </cell>
        </row>
        <row r="399">
          <cell r="A399">
            <v>8708</v>
          </cell>
          <cell r="B399" t="str">
            <v>Revenue : Other Local Revenue : Other Local Revenue : Revenue Program 8</v>
          </cell>
          <cell r="C399" t="str">
            <v>Income</v>
          </cell>
          <cell r="D399" t="str">
            <v>Revenue Program 8</v>
          </cell>
          <cell r="F399" t="str">
            <v xml:space="preserve"> Revenue Program 8</v>
          </cell>
        </row>
        <row r="400">
          <cell r="A400">
            <v>8709</v>
          </cell>
          <cell r="B400" t="str">
            <v>Revenue : Other Local Revenue : Other Local Revenue : Revenue Program 9</v>
          </cell>
          <cell r="C400" t="str">
            <v>Income</v>
          </cell>
          <cell r="D400" t="str">
            <v>Revenue Program 9</v>
          </cell>
          <cell r="F400" t="str">
            <v xml:space="preserve"> Revenue Program 9</v>
          </cell>
        </row>
        <row r="401">
          <cell r="A401">
            <v>8711</v>
          </cell>
          <cell r="B401" t="str">
            <v>Revenue : Other Local Revenue : Other Local Revenue : Revenue Program 11</v>
          </cell>
          <cell r="C401" t="str">
            <v>Income</v>
          </cell>
          <cell r="D401" t="str">
            <v>Revenue Program 11</v>
          </cell>
          <cell r="F401" t="str">
            <v xml:space="preserve"> Revenue Program 11</v>
          </cell>
        </row>
        <row r="402">
          <cell r="A402">
            <v>8712</v>
          </cell>
          <cell r="B402" t="str">
            <v>Revenue : Other Local Revenue : Other Local Revenue : Revenue Program 12</v>
          </cell>
          <cell r="C402" t="str">
            <v>Income</v>
          </cell>
          <cell r="D402" t="str">
            <v>Revenue Program 12</v>
          </cell>
          <cell r="F402" t="str">
            <v xml:space="preserve"> Revenue Program 12</v>
          </cell>
        </row>
        <row r="403">
          <cell r="A403">
            <v>8713</v>
          </cell>
          <cell r="B403" t="str">
            <v>Revenue : Other Local Revenue : Other Local Revenue : Revenue Program 13</v>
          </cell>
          <cell r="C403" t="str">
            <v>Income</v>
          </cell>
          <cell r="D403" t="str">
            <v>Revenue Program 13</v>
          </cell>
          <cell r="F403" t="str">
            <v xml:space="preserve"> Revenue Program 13</v>
          </cell>
        </row>
        <row r="404">
          <cell r="A404">
            <v>8714</v>
          </cell>
          <cell r="B404" t="str">
            <v>Revenue : Other Local Revenue : Other Local Revenue : LAUSD Opt 3 STEP Grant SpEd</v>
          </cell>
          <cell r="C404" t="str">
            <v>Income</v>
          </cell>
          <cell r="D404" t="str">
            <v>Revenue Program 14</v>
          </cell>
          <cell r="F404" t="str">
            <v xml:space="preserve"> LAUSD Opt 3 STEP Grant SpEd</v>
          </cell>
        </row>
        <row r="405">
          <cell r="A405">
            <v>8715</v>
          </cell>
          <cell r="B405" t="str">
            <v>Revenue : Other Local Revenue : Other Local Revenue : Revenue Program 15</v>
          </cell>
          <cell r="C405" t="str">
            <v>Income</v>
          </cell>
          <cell r="D405" t="str">
            <v>Revenue Program 15</v>
          </cell>
          <cell r="F405" t="str">
            <v xml:space="preserve"> Revenue Program 15</v>
          </cell>
        </row>
        <row r="406">
          <cell r="A406">
            <v>8716</v>
          </cell>
          <cell r="B406" t="str">
            <v>Revenue : Other Local Revenue : Other Local Revenue : Revenue Program 16</v>
          </cell>
          <cell r="C406" t="str">
            <v>Income</v>
          </cell>
          <cell r="D406" t="str">
            <v>Revenue Program 16</v>
          </cell>
          <cell r="F406" t="str">
            <v xml:space="preserve"> Revenue Program 16</v>
          </cell>
        </row>
        <row r="407">
          <cell r="A407">
            <v>8717</v>
          </cell>
          <cell r="B407" t="str">
            <v>Revenue : Other Local Revenue : Other Local Revenue : Revenue Program 17</v>
          </cell>
          <cell r="C407" t="str">
            <v>Income</v>
          </cell>
          <cell r="D407" t="str">
            <v>Revenue Program 17</v>
          </cell>
          <cell r="F407" t="str">
            <v xml:space="preserve"> Revenue Program 17</v>
          </cell>
        </row>
        <row r="408">
          <cell r="A408">
            <v>8718</v>
          </cell>
          <cell r="B408" t="str">
            <v>Revenue : Other Local Revenue : Other Local Revenue : Revenue Program 18</v>
          </cell>
          <cell r="C408" t="str">
            <v>Income</v>
          </cell>
          <cell r="D408" t="str">
            <v>Revenue Program 18</v>
          </cell>
          <cell r="F408" t="str">
            <v xml:space="preserve"> Revenue Program 18</v>
          </cell>
        </row>
        <row r="409">
          <cell r="A409">
            <v>8719</v>
          </cell>
          <cell r="B409" t="str">
            <v>Revenue : Other Local Revenue : Other Local Revenue : Revenue Program 19</v>
          </cell>
          <cell r="C409" t="str">
            <v>Income</v>
          </cell>
          <cell r="D409" t="str">
            <v>Revenue Program 19</v>
          </cell>
          <cell r="F409" t="str">
            <v xml:space="preserve"> Revenue Program 19</v>
          </cell>
        </row>
        <row r="410">
          <cell r="A410">
            <v>8720</v>
          </cell>
          <cell r="B410" t="str">
            <v>Revenue : Other Local Revenue : Other Local Revenue : Refunds</v>
          </cell>
          <cell r="C410" t="str">
            <v>Income</v>
          </cell>
          <cell r="D410" t="str">
            <v>Revenue Program 20</v>
          </cell>
          <cell r="F410" t="str">
            <v xml:space="preserve"> Refunds</v>
          </cell>
        </row>
        <row r="411">
          <cell r="A411">
            <v>8797</v>
          </cell>
          <cell r="B411" t="str">
            <v>Revenue : Other Local Revenue : Other Local Revenue : All Other Financing Sources</v>
          </cell>
          <cell r="C411" t="str">
            <v>Income</v>
          </cell>
          <cell r="D411" t="str">
            <v>All Other Financing Sources</v>
          </cell>
          <cell r="F411" t="str">
            <v xml:space="preserve"> All Other Financing Sources</v>
          </cell>
        </row>
        <row r="412">
          <cell r="A412">
            <v>8781</v>
          </cell>
          <cell r="B412" t="str">
            <v>Revenue : Other Local Revenue : All Other transfers from Districts or Charter Schools</v>
          </cell>
          <cell r="C412" t="str">
            <v>Income</v>
          </cell>
          <cell r="D412" t="str">
            <v>All Other transfers from Districts or Charter Schools</v>
          </cell>
          <cell r="F412" t="str">
            <v xml:space="preserve"> All Other transfers from Districts or Charter Schools</v>
          </cell>
        </row>
        <row r="413">
          <cell r="A413">
            <v>8800</v>
          </cell>
          <cell r="B413" t="str">
            <v>Revenue : Donations/Fundraising</v>
          </cell>
          <cell r="C413" t="str">
            <v>Income</v>
          </cell>
          <cell r="D413" t="str">
            <v>Donations/Fundraising</v>
          </cell>
          <cell r="F413" t="str">
            <v xml:space="preserve"> Donations/Fundraising</v>
          </cell>
        </row>
        <row r="414">
          <cell r="A414">
            <v>8801</v>
          </cell>
          <cell r="B414" t="str">
            <v>Revenue : Donations/Fundraising : Donations - Parents</v>
          </cell>
          <cell r="C414" t="str">
            <v>Income</v>
          </cell>
          <cell r="D414" t="str">
            <v>Donations - Parents</v>
          </cell>
          <cell r="F414" t="str">
            <v xml:space="preserve"> Donations - Parents</v>
          </cell>
        </row>
        <row r="415">
          <cell r="A415">
            <v>8802</v>
          </cell>
          <cell r="B415" t="str">
            <v>Revenue : Donations/Fundraising : Donations - Private</v>
          </cell>
          <cell r="C415" t="str">
            <v>Income</v>
          </cell>
          <cell r="D415" t="str">
            <v>Donations - Private</v>
          </cell>
          <cell r="F415" t="str">
            <v xml:space="preserve"> Donations - Private</v>
          </cell>
        </row>
        <row r="416">
          <cell r="A416">
            <v>8803</v>
          </cell>
          <cell r="B416" t="str">
            <v>Revenue : Donations/Fundraising : Fundraising</v>
          </cell>
          <cell r="C416" t="str">
            <v>Income</v>
          </cell>
          <cell r="D416" t="str">
            <v>Fundraising</v>
          </cell>
          <cell r="F416" t="str">
            <v xml:space="preserve"> Fundraising</v>
          </cell>
        </row>
        <row r="417">
          <cell r="A417">
            <v>8804</v>
          </cell>
          <cell r="B417" t="str">
            <v>Revenue : Donations/Fundraising : Fundraising - Fund Development</v>
          </cell>
          <cell r="C417" t="str">
            <v>Income</v>
          </cell>
          <cell r="D417" t="str">
            <v>Fundraising - Fund Development</v>
          </cell>
          <cell r="F417" t="str">
            <v xml:space="preserve"> Fundraising - Fund Development</v>
          </cell>
        </row>
        <row r="418">
          <cell r="A418">
            <v>8811</v>
          </cell>
          <cell r="B418" t="str">
            <v>Revenue : Donations/Fundraising : School Defined Revenue 1</v>
          </cell>
          <cell r="C418" t="str">
            <v>Income</v>
          </cell>
          <cell r="D418" t="str">
            <v>School Defined Revenue 1 (In Kind Stallworth), PAC BSP</v>
          </cell>
          <cell r="F418" t="str">
            <v xml:space="preserve"> School Defined Revenue 1</v>
          </cell>
        </row>
        <row r="419">
          <cell r="A419">
            <v>8812</v>
          </cell>
          <cell r="B419" t="str">
            <v>Revenue : Donations/Fundraising : School Defined Revenue 2</v>
          </cell>
          <cell r="C419" t="str">
            <v>Income</v>
          </cell>
          <cell r="D419" t="str">
            <v>School Defined Revenue 2</v>
          </cell>
          <cell r="F419" t="str">
            <v xml:space="preserve"> School Defined Revenue 2</v>
          </cell>
        </row>
        <row r="420">
          <cell r="A420">
            <v>8813</v>
          </cell>
          <cell r="B420" t="str">
            <v>Revenue : Donations/Fundraising : School Defined Revenue 3</v>
          </cell>
          <cell r="C420" t="str">
            <v>Income</v>
          </cell>
          <cell r="D420" t="str">
            <v>School Defined Revenue 3</v>
          </cell>
          <cell r="F420" t="str">
            <v xml:space="preserve"> School Defined Revenue 3</v>
          </cell>
        </row>
        <row r="421">
          <cell r="A421">
            <v>8814</v>
          </cell>
          <cell r="B421" t="str">
            <v>Revenue : Donations/Fundraising : School Defined Revenue 4</v>
          </cell>
          <cell r="C421" t="str">
            <v>Income</v>
          </cell>
          <cell r="D421" t="str">
            <v>School Defined Revenue 4</v>
          </cell>
          <cell r="F421" t="str">
            <v xml:space="preserve"> School Defined Revenue 4</v>
          </cell>
        </row>
        <row r="422">
          <cell r="A422">
            <v>8815</v>
          </cell>
          <cell r="B422" t="str">
            <v>Revenue : Donations/Fundraising : School Defined Revenue 5</v>
          </cell>
          <cell r="C422" t="str">
            <v>Income</v>
          </cell>
          <cell r="D422" t="str">
            <v>School Defined Revenue 5</v>
          </cell>
          <cell r="F422" t="str">
            <v xml:space="preserve"> School Defined Revenue 5</v>
          </cell>
        </row>
        <row r="423">
          <cell r="A423">
            <v>8816</v>
          </cell>
          <cell r="B423" t="str">
            <v>Revenue : Donations/Fundraising : School Defined Revenue 6</v>
          </cell>
          <cell r="C423" t="str">
            <v>Income</v>
          </cell>
          <cell r="D423" t="str">
            <v>School Defined Revenue 6</v>
          </cell>
          <cell r="F423" t="str">
            <v xml:space="preserve"> School Defined Revenue 6</v>
          </cell>
        </row>
        <row r="424">
          <cell r="A424">
            <v>8817</v>
          </cell>
          <cell r="B424" t="str">
            <v>Revenue : Donations/Fundraising : School Defined Revenue 7</v>
          </cell>
          <cell r="C424" t="str">
            <v>Income</v>
          </cell>
          <cell r="D424" t="str">
            <v>School Defined Revenue 7</v>
          </cell>
          <cell r="F424" t="str">
            <v xml:space="preserve"> School Defined Revenue 7</v>
          </cell>
        </row>
        <row r="425">
          <cell r="A425">
            <v>8818</v>
          </cell>
          <cell r="B425" t="str">
            <v>Revenue : Donations/Fundraising : School Defined Revenue 8</v>
          </cell>
          <cell r="C425" t="str">
            <v>Income</v>
          </cell>
          <cell r="D425" t="str">
            <v>School Defined Revenue 8</v>
          </cell>
          <cell r="F425" t="str">
            <v xml:space="preserve"> School Defined Revenue 8</v>
          </cell>
        </row>
        <row r="426">
          <cell r="A426">
            <v>8819</v>
          </cell>
          <cell r="B426" t="str">
            <v>Revenue : Donations/Fundraising : School Defined Revenue 9</v>
          </cell>
          <cell r="C426" t="str">
            <v>Income</v>
          </cell>
          <cell r="D426" t="str">
            <v>School Defined Revenue 9</v>
          </cell>
          <cell r="F426" t="str">
            <v xml:space="preserve"> School Defined Revenue 9</v>
          </cell>
        </row>
        <row r="427">
          <cell r="A427">
            <v>8850</v>
          </cell>
          <cell r="B427" t="str">
            <v>Revenue : Donations/Fundraising : Donations - temporarily restricted</v>
          </cell>
          <cell r="C427" t="str">
            <v>Income</v>
          </cell>
          <cell r="D427" t="str">
            <v>Donations - Temporarily Restricted</v>
          </cell>
          <cell r="F427" t="str">
            <v xml:space="preserve"> Donations - temporarily restricted</v>
          </cell>
        </row>
        <row r="428">
          <cell r="A428">
            <v>8910</v>
          </cell>
          <cell r="B428" t="str">
            <v>Revenue : Interfund Transfers In</v>
          </cell>
          <cell r="C428" t="str">
            <v>Income</v>
          </cell>
          <cell r="D428" t="str">
            <v>Interfund Transfers In</v>
          </cell>
          <cell r="F428" t="str">
            <v xml:space="preserve"> Interfund Transfers In</v>
          </cell>
        </row>
        <row r="429">
          <cell r="A429">
            <v>8931</v>
          </cell>
          <cell r="B429" t="str">
            <v>Revenue : Interfund Transfers In : Emergency Apportionments</v>
          </cell>
          <cell r="C429" t="str">
            <v>Income</v>
          </cell>
          <cell r="D429" t="str">
            <v>Emergency Apportionments</v>
          </cell>
          <cell r="F429" t="str">
            <v xml:space="preserve"> Emergency Apportionments</v>
          </cell>
        </row>
        <row r="430">
          <cell r="A430">
            <v>8953</v>
          </cell>
          <cell r="B430" t="str">
            <v>Revenue : Interfund Transfers In : Proceeds from Sale/Lease Purchase of Land and Buildings</v>
          </cell>
          <cell r="C430" t="str">
            <v>Income</v>
          </cell>
          <cell r="D430" t="str">
            <v>Proceeds from Sale/Lease Purchase of Land and Buildings</v>
          </cell>
          <cell r="F430" t="str">
            <v xml:space="preserve"> Proceeds from Sale/Lease Purchase of Land and Buildings</v>
          </cell>
        </row>
        <row r="431">
          <cell r="A431">
            <v>8999</v>
          </cell>
          <cell r="B431" t="str">
            <v>Revenue : Uncategorized Revenue</v>
          </cell>
          <cell r="C431" t="str">
            <v>Income</v>
          </cell>
          <cell r="D431" t="str">
            <v>Uncategorized Revenue</v>
          </cell>
          <cell r="F431" t="str">
            <v xml:space="preserve"> Uncategorized Revenue</v>
          </cell>
        </row>
        <row r="432">
          <cell r="A432">
            <v>9111</v>
          </cell>
          <cell r="B432" t="str">
            <v>Fair Value Adjustment to Cash in County Treasury</v>
          </cell>
          <cell r="C432" t="str">
            <v>Other Current Asset</v>
          </cell>
          <cell r="D432" t="str">
            <v>Fair Value Adjustment to Cash in County Treasury</v>
          </cell>
          <cell r="F432" t="str">
            <v>Fair Value Adjustment to Cash in County Treasury</v>
          </cell>
        </row>
        <row r="433">
          <cell r="A433">
            <v>9130</v>
          </cell>
          <cell r="B433" t="str">
            <v>Revolving Cash Account</v>
          </cell>
          <cell r="C433" t="str">
            <v>Other Current Asset</v>
          </cell>
          <cell r="D433" t="str">
            <v>Revolving Cash Account</v>
          </cell>
          <cell r="F433" t="str">
            <v>Revolving Cash Account</v>
          </cell>
        </row>
        <row r="434">
          <cell r="A434">
            <v>9140</v>
          </cell>
          <cell r="B434" t="str">
            <v>Cash Collections Awaiting Deposit</v>
          </cell>
          <cell r="C434" t="str">
            <v>Other Current Asset</v>
          </cell>
          <cell r="D434" t="str">
            <v>Cash Collections Awaiting Deposit</v>
          </cell>
          <cell r="F434" t="str">
            <v>Cash Collections Awaiting Deposit</v>
          </cell>
        </row>
        <row r="435">
          <cell r="A435">
            <v>9150</v>
          </cell>
          <cell r="B435" t="str">
            <v>Investments</v>
          </cell>
          <cell r="C435" t="str">
            <v>Other Current Asset</v>
          </cell>
          <cell r="D435" t="str">
            <v>Investments</v>
          </cell>
          <cell r="F435" t="str">
            <v>Investments</v>
          </cell>
        </row>
        <row r="436">
          <cell r="A436">
            <v>9200</v>
          </cell>
          <cell r="B436" t="str">
            <v>Accounts Receivable</v>
          </cell>
          <cell r="C436" t="str">
            <v>Accounts Receivable</v>
          </cell>
          <cell r="D436" t="str">
            <v>Accounts Receivable for prior years</v>
          </cell>
          <cell r="F436" t="str">
            <v>Accounts Receivable</v>
          </cell>
        </row>
        <row r="437">
          <cell r="A437">
            <v>9201</v>
          </cell>
          <cell r="B437" t="str">
            <v>Accounts Receivable : Employee Advances</v>
          </cell>
          <cell r="C437" t="str">
            <v>Accounts Receivable</v>
          </cell>
          <cell r="D437" t="str">
            <v>Employee Advances</v>
          </cell>
          <cell r="F437" t="str">
            <v xml:space="preserve"> Employee Advances</v>
          </cell>
        </row>
        <row r="438">
          <cell r="A438">
            <v>9210</v>
          </cell>
          <cell r="B438" t="str">
            <v>Accounts Receivable : AR - PCGSP Grant</v>
          </cell>
          <cell r="C438" t="str">
            <v>Accounts Receivable</v>
          </cell>
          <cell r="D438" t="str">
            <v>AR - PCGSP Grant</v>
          </cell>
          <cell r="F438" t="str">
            <v xml:space="preserve"> AR - PCGSP Grant</v>
          </cell>
        </row>
        <row r="439">
          <cell r="A439">
            <v>9211</v>
          </cell>
          <cell r="B439" t="str">
            <v>Accounts Receivable : AR - Title I</v>
          </cell>
          <cell r="C439" t="str">
            <v>Accounts Receivable</v>
          </cell>
          <cell r="D439" t="str">
            <v>AR - Title I</v>
          </cell>
          <cell r="F439" t="str">
            <v xml:space="preserve"> AR - Title I</v>
          </cell>
        </row>
        <row r="440">
          <cell r="A440">
            <v>9212</v>
          </cell>
          <cell r="B440" t="str">
            <v>Accounts Receivable : AR - Title II</v>
          </cell>
          <cell r="C440" t="str">
            <v>Accounts Receivable</v>
          </cell>
          <cell r="D440" t="str">
            <v>AR - Title II</v>
          </cell>
          <cell r="F440" t="str">
            <v xml:space="preserve"> AR - Title II</v>
          </cell>
        </row>
        <row r="441">
          <cell r="A441">
            <v>9213</v>
          </cell>
          <cell r="B441" t="str">
            <v>Accounts Receivable : AR - Title III</v>
          </cell>
          <cell r="C441" t="str">
            <v>Accounts Receivable</v>
          </cell>
          <cell r="D441" t="str">
            <v>AR - Title III</v>
          </cell>
          <cell r="F441" t="str">
            <v xml:space="preserve"> AR - Title III</v>
          </cell>
        </row>
        <row r="442">
          <cell r="A442">
            <v>9214</v>
          </cell>
          <cell r="B442" t="str">
            <v>Accounts Receivable : AR - Title IV</v>
          </cell>
          <cell r="C442" t="str">
            <v>Accounts Receivable</v>
          </cell>
          <cell r="D442" t="str">
            <v>AR - Title IV</v>
          </cell>
          <cell r="F442" t="str">
            <v xml:space="preserve"> AR - Title IV</v>
          </cell>
        </row>
        <row r="443">
          <cell r="A443">
            <v>9215</v>
          </cell>
          <cell r="B443" t="str">
            <v>Accounts Receivable : AR - Title V</v>
          </cell>
          <cell r="C443" t="str">
            <v>Accounts Receivable</v>
          </cell>
          <cell r="D443" t="str">
            <v>AR - Title V</v>
          </cell>
          <cell r="F443" t="str">
            <v xml:space="preserve"> AR - Title V</v>
          </cell>
        </row>
        <row r="444">
          <cell r="A444">
            <v>9219</v>
          </cell>
          <cell r="B444" t="str">
            <v>Accounts Receivable : AR - Special Ed (Fed)</v>
          </cell>
          <cell r="C444" t="str">
            <v>Accounts Receivable</v>
          </cell>
          <cell r="D444" t="str">
            <v>AR - Special Ed (Fed)</v>
          </cell>
          <cell r="F444" t="str">
            <v xml:space="preserve"> AR - Special Ed (Fed)</v>
          </cell>
        </row>
        <row r="445">
          <cell r="A445">
            <v>9220</v>
          </cell>
          <cell r="B445" t="str">
            <v>Accounts Receivable : AR - FLAP Grant</v>
          </cell>
          <cell r="C445" t="str">
            <v>Accounts Receivable</v>
          </cell>
          <cell r="D445" t="str">
            <v/>
          </cell>
          <cell r="F445" t="str">
            <v xml:space="preserve"> AR - FLAP Grant</v>
          </cell>
        </row>
        <row r="446">
          <cell r="A446">
            <v>9226</v>
          </cell>
          <cell r="B446" t="str">
            <v>Accounts Receivable : AR- Child Nutrition (Federal)</v>
          </cell>
          <cell r="C446" t="str">
            <v>Accounts Receivable</v>
          </cell>
          <cell r="D446" t="str">
            <v>Child Nutrition (Federal)</v>
          </cell>
          <cell r="F446" t="str">
            <v xml:space="preserve"> AR- Child Nutrition (Federal)</v>
          </cell>
        </row>
        <row r="447">
          <cell r="A447">
            <v>9229</v>
          </cell>
          <cell r="B447" t="str">
            <v>Accounts Receivable : AR - Other Federal</v>
          </cell>
          <cell r="C447" t="str">
            <v>Accounts Receivable</v>
          </cell>
          <cell r="D447" t="str">
            <v>AR - Other Federal</v>
          </cell>
          <cell r="F447" t="str">
            <v xml:space="preserve"> AR - Other Federal</v>
          </cell>
        </row>
        <row r="448">
          <cell r="A448">
            <v>9230</v>
          </cell>
          <cell r="B448" t="str">
            <v>Accounts Receivable : AR -  State Aid</v>
          </cell>
          <cell r="C448" t="str">
            <v>Accounts Receivable</v>
          </cell>
          <cell r="D448" t="str">
            <v>AR -  State Aid (rev 8015)</v>
          </cell>
          <cell r="F448" t="str">
            <v xml:space="preserve"> AR -  State Aid</v>
          </cell>
        </row>
        <row r="449">
          <cell r="A449">
            <v>9231</v>
          </cell>
          <cell r="B449" t="str">
            <v>Accounts Receivable : AR - Categorical</v>
          </cell>
          <cell r="C449" t="str">
            <v>Accounts Receivable</v>
          </cell>
          <cell r="D449" t="str">
            <v>AR - Categorical</v>
          </cell>
          <cell r="F449" t="str">
            <v xml:space="preserve"> AR - Categorical</v>
          </cell>
        </row>
        <row r="450">
          <cell r="A450">
            <v>9232</v>
          </cell>
          <cell r="B450" t="str">
            <v>Accounts Receivable : AR - Property Taxes</v>
          </cell>
          <cell r="C450" t="str">
            <v>Accounts Receivable</v>
          </cell>
          <cell r="D450" t="str">
            <v>AR - Property Taxes</v>
          </cell>
          <cell r="F450" t="str">
            <v xml:space="preserve"> AR - Property Taxes</v>
          </cell>
        </row>
        <row r="451">
          <cell r="A451">
            <v>9233</v>
          </cell>
          <cell r="B451" t="str">
            <v>Accounts Receivable : AR - Lottery</v>
          </cell>
          <cell r="C451" t="str">
            <v>Accounts Receivable</v>
          </cell>
          <cell r="D451" t="str">
            <v>AR - Lottery</v>
          </cell>
          <cell r="F451" t="str">
            <v xml:space="preserve"> AR - Lottery</v>
          </cell>
        </row>
        <row r="452">
          <cell r="A452">
            <v>9235</v>
          </cell>
          <cell r="B452" t="str">
            <v>Accounts Receivable : AR - Class Size Reduction, Grades K–3</v>
          </cell>
          <cell r="C452" t="str">
            <v>Accounts Receivable</v>
          </cell>
          <cell r="D452" t="str">
            <v>AR - Class Size Reduction, Grades K–3</v>
          </cell>
          <cell r="F452" t="str">
            <v xml:space="preserve"> AR - Class Size Reduction, Grades K–3</v>
          </cell>
        </row>
        <row r="453">
          <cell r="A453">
            <v>9236</v>
          </cell>
          <cell r="B453" t="str">
            <v>Accounts Receivable : AR - Supplemental Hourly Revenue</v>
          </cell>
          <cell r="C453" t="str">
            <v>Accounts Receivable</v>
          </cell>
          <cell r="D453" t="str">
            <v>AR - Supplemental Hourly Revenue</v>
          </cell>
          <cell r="F453" t="str">
            <v xml:space="preserve"> AR - Supplemental Hourly Revenue</v>
          </cell>
        </row>
        <row r="454">
          <cell r="A454">
            <v>9237</v>
          </cell>
          <cell r="B454" t="str">
            <v>Accounts Receivable : AR - ASES</v>
          </cell>
          <cell r="C454" t="str">
            <v>Accounts Receivable</v>
          </cell>
          <cell r="D454" t="str">
            <v>AR - ASES</v>
          </cell>
          <cell r="F454" t="str">
            <v xml:space="preserve"> AR - ASES</v>
          </cell>
        </row>
        <row r="455">
          <cell r="A455">
            <v>9238</v>
          </cell>
          <cell r="B455" t="str">
            <v>Accounts Receivable : AR - Arts &amp; Music Block Grant</v>
          </cell>
          <cell r="C455" t="str">
            <v>Accounts Receivable</v>
          </cell>
          <cell r="D455" t="str">
            <v>AR - Arts &amp; Music Block Grant</v>
          </cell>
          <cell r="F455" t="str">
            <v xml:space="preserve"> AR - Arts &amp; Music Block Grant</v>
          </cell>
        </row>
        <row r="456">
          <cell r="A456">
            <v>9239</v>
          </cell>
          <cell r="B456" t="str">
            <v>Accounts Receivable : AR - Special Education</v>
          </cell>
          <cell r="C456" t="str">
            <v>Accounts Receivable</v>
          </cell>
          <cell r="D456" t="str">
            <v>AR - Special Education</v>
          </cell>
          <cell r="F456" t="str">
            <v xml:space="preserve"> AR - Special Education</v>
          </cell>
        </row>
        <row r="457">
          <cell r="A457">
            <v>9240</v>
          </cell>
          <cell r="B457" t="str">
            <v>Accounts Receivable : AR - District Discretionary Block Grant</v>
          </cell>
          <cell r="C457" t="str">
            <v>Accounts Receivable</v>
          </cell>
          <cell r="D457" t="str">
            <v>AR - District Discretionary Block Grant</v>
          </cell>
          <cell r="F457" t="str">
            <v xml:space="preserve"> AR - District Discretionary Block Grant</v>
          </cell>
        </row>
        <row r="458">
          <cell r="A458">
            <v>9241</v>
          </cell>
          <cell r="B458" t="str">
            <v>Accounts Receivable : AR - School Site Block Grant</v>
          </cell>
          <cell r="C458" t="str">
            <v>Accounts Receivable</v>
          </cell>
          <cell r="D458" t="str">
            <v>AR - School Site Block Grant</v>
          </cell>
          <cell r="F458" t="str">
            <v xml:space="preserve"> AR - School Site Block Grant</v>
          </cell>
        </row>
        <row r="459">
          <cell r="A459">
            <v>9242</v>
          </cell>
          <cell r="B459" t="str">
            <v>Accounts Receivable : AR - Arts, Music &amp; PE Block Grant</v>
          </cell>
          <cell r="C459" t="str">
            <v>Accounts Receivable</v>
          </cell>
          <cell r="D459" t="str">
            <v>AR - Arts, Music &amp; PE Block Grant</v>
          </cell>
          <cell r="F459" t="str">
            <v xml:space="preserve"> AR - Arts, Music &amp; PE Block Grant</v>
          </cell>
        </row>
        <row r="460">
          <cell r="A460">
            <v>9243</v>
          </cell>
          <cell r="B460" t="str">
            <v>Accounts Receivable : AR - Middle and High School Counseling</v>
          </cell>
          <cell r="C460" t="str">
            <v>Accounts Receivable</v>
          </cell>
          <cell r="D460" t="str">
            <v/>
          </cell>
          <cell r="F460" t="str">
            <v xml:space="preserve"> AR - Middle and High School Counseling</v>
          </cell>
        </row>
        <row r="461">
          <cell r="A461">
            <v>9246</v>
          </cell>
          <cell r="B461" t="str">
            <v>Accounts Receivable : AR - Child Nutrition (State)</v>
          </cell>
          <cell r="C461" t="str">
            <v>Accounts Receivable</v>
          </cell>
          <cell r="D461" t="str">
            <v/>
          </cell>
          <cell r="F461" t="str">
            <v xml:space="preserve"> AR - Child Nutrition (State)</v>
          </cell>
        </row>
        <row r="462">
          <cell r="A462">
            <v>9247</v>
          </cell>
          <cell r="B462" t="str">
            <v>Accounts Receivable : AR - School Facilities Apportionment</v>
          </cell>
          <cell r="C462" t="str">
            <v>Accounts Receivable</v>
          </cell>
          <cell r="D462" t="str">
            <v>AR - School Facilities Apportionment</v>
          </cell>
          <cell r="F462" t="str">
            <v xml:space="preserve"> AR - School Facilities Apportionment</v>
          </cell>
        </row>
        <row r="463">
          <cell r="A463">
            <v>9248</v>
          </cell>
          <cell r="B463" t="str">
            <v>Accounts Receivable : AR - Charter School Facilities Incentive Grant Program</v>
          </cell>
          <cell r="C463" t="str">
            <v>Accounts Receivable</v>
          </cell>
          <cell r="D463" t="str">
            <v/>
          </cell>
          <cell r="F463" t="str">
            <v xml:space="preserve"> AR - Charter School Facilities Incentive Grant Program</v>
          </cell>
        </row>
        <row r="464">
          <cell r="A464">
            <v>9249</v>
          </cell>
          <cell r="B464" t="str">
            <v>Accounts Receivable : AR - Other State Grants</v>
          </cell>
          <cell r="C464" t="str">
            <v>Accounts Receivable</v>
          </cell>
          <cell r="D464" t="str">
            <v>AR - Other State Grants</v>
          </cell>
          <cell r="F464" t="str">
            <v xml:space="preserve"> AR - Other State Grants</v>
          </cell>
        </row>
        <row r="465">
          <cell r="A465">
            <v>9250</v>
          </cell>
          <cell r="B465" t="str">
            <v>Accounts Receivable : AR - Private Donations</v>
          </cell>
          <cell r="C465" t="str">
            <v>Accounts Receivable</v>
          </cell>
          <cell r="D465" t="str">
            <v>AR - Private Donations</v>
          </cell>
          <cell r="F465" t="str">
            <v xml:space="preserve"> AR - Private Donations</v>
          </cell>
        </row>
        <row r="466">
          <cell r="A466">
            <v>9251</v>
          </cell>
          <cell r="B466" t="str">
            <v>Accounts Receivable : AR - Gen Purpose prior yr adjustment (Due from District)</v>
          </cell>
          <cell r="C466" t="str">
            <v>Accounts Receivable</v>
          </cell>
          <cell r="D466" t="str">
            <v/>
          </cell>
          <cell r="F466" t="str">
            <v xml:space="preserve"> AR - Gen Purpose prior yr adjustment (Due from District)</v>
          </cell>
        </row>
        <row r="467">
          <cell r="A467">
            <v>9252</v>
          </cell>
          <cell r="B467" t="str">
            <v>Accounts Receivable : AR - Gen Purpose/Categ/SHI PY Adj (Due from Co)</v>
          </cell>
          <cell r="C467" t="str">
            <v>Accounts Receivable</v>
          </cell>
          <cell r="D467" t="str">
            <v>AR - Gen Purpose/Categ/SHI PY Adj (Due from Co)</v>
          </cell>
          <cell r="F467" t="str">
            <v xml:space="preserve"> AR - Gen Purpose/Categ/SHI PY Adj (Due from Co)</v>
          </cell>
        </row>
        <row r="468">
          <cell r="A468">
            <v>9253</v>
          </cell>
          <cell r="B468" t="str">
            <v>Accounts Receivable : AR - AR1</v>
          </cell>
          <cell r="C468" t="str">
            <v>Accounts Receivable</v>
          </cell>
          <cell r="D468" t="str">
            <v>Pledge Donation (Vincent)</v>
          </cell>
          <cell r="F468" t="str">
            <v xml:space="preserve"> AR - AR1</v>
          </cell>
        </row>
        <row r="469">
          <cell r="A469">
            <v>9254</v>
          </cell>
          <cell r="B469" t="str">
            <v>Accounts Receivable : AR - AR2</v>
          </cell>
          <cell r="C469" t="str">
            <v>Accounts Receivable</v>
          </cell>
          <cell r="D469" t="str">
            <v/>
          </cell>
          <cell r="F469" t="str">
            <v xml:space="preserve"> AR - AR2</v>
          </cell>
        </row>
        <row r="470">
          <cell r="A470">
            <v>9255</v>
          </cell>
          <cell r="B470" t="str">
            <v>Accounts Receivable : AR - AR3</v>
          </cell>
          <cell r="C470" t="str">
            <v>Accounts Receivable</v>
          </cell>
          <cell r="D470" t="str">
            <v>AR - AR3</v>
          </cell>
          <cell r="F470" t="str">
            <v xml:space="preserve"> AR - AR3</v>
          </cell>
        </row>
        <row r="471">
          <cell r="A471">
            <v>9256</v>
          </cell>
          <cell r="B471" t="str">
            <v>Accounts Receivable : AR - AR4</v>
          </cell>
          <cell r="C471" t="str">
            <v>Accounts Receivable</v>
          </cell>
          <cell r="D471" t="str">
            <v>AR - AR4</v>
          </cell>
          <cell r="F471" t="str">
            <v xml:space="preserve"> AR - AR4</v>
          </cell>
        </row>
        <row r="472">
          <cell r="A472">
            <v>9260</v>
          </cell>
          <cell r="B472" t="str">
            <v>Accounts Receivable : AR - Misc</v>
          </cell>
          <cell r="C472" t="str">
            <v>Accounts Receivable</v>
          </cell>
          <cell r="D472" t="str">
            <v>AR - Misc</v>
          </cell>
          <cell r="F472" t="str">
            <v xml:space="preserve"> AR - Misc</v>
          </cell>
        </row>
        <row r="473">
          <cell r="A473">
            <v>9257</v>
          </cell>
          <cell r="B473" t="str">
            <v>Accounts Receivable : AR - AR5</v>
          </cell>
          <cell r="C473" t="str">
            <v>Accounts Receivable</v>
          </cell>
          <cell r="D473" t="str">
            <v/>
          </cell>
          <cell r="F473" t="str">
            <v xml:space="preserve"> AR - AR5</v>
          </cell>
        </row>
        <row r="474">
          <cell r="A474">
            <v>9290</v>
          </cell>
          <cell r="B474" t="str">
            <v>Due from Grantor Governments</v>
          </cell>
          <cell r="C474" t="str">
            <v>Other Current Asset</v>
          </cell>
          <cell r="D474" t="str">
            <v>Due from Grantor Governments</v>
          </cell>
          <cell r="F474" t="str">
            <v>Due from Grantor Governments</v>
          </cell>
        </row>
        <row r="475">
          <cell r="A475">
            <v>9295</v>
          </cell>
          <cell r="B475" t="str">
            <v>Due from Other Funds</v>
          </cell>
          <cell r="C475" t="str">
            <v>Other Current Asset</v>
          </cell>
          <cell r="D475" t="str">
            <v>Due from Other Funds</v>
          </cell>
          <cell r="F475" t="str">
            <v>Due from Other Funds</v>
          </cell>
        </row>
        <row r="476">
          <cell r="A476">
            <v>9320</v>
          </cell>
          <cell r="B476" t="str">
            <v>Stores</v>
          </cell>
          <cell r="C476" t="str">
            <v>Other Current Asset</v>
          </cell>
          <cell r="D476" t="str">
            <v>Stores</v>
          </cell>
          <cell r="F476" t="str">
            <v>Stores</v>
          </cell>
        </row>
        <row r="477">
          <cell r="A477">
            <v>9330</v>
          </cell>
          <cell r="B477" t="str">
            <v>Prepaid Expenditures (Expenses)</v>
          </cell>
          <cell r="C477" t="str">
            <v>Other Current Asset</v>
          </cell>
          <cell r="D477" t="str">
            <v/>
          </cell>
          <cell r="F477" t="str">
            <v>Prepaid Expenditures (Expenses)</v>
          </cell>
        </row>
        <row r="478">
          <cell r="A478">
            <v>9331</v>
          </cell>
          <cell r="B478" t="str">
            <v>Prepaid Expenditures (Expenses) : Prepaid Insurance</v>
          </cell>
          <cell r="C478" t="str">
            <v>Other Current Asset</v>
          </cell>
          <cell r="D478" t="str">
            <v>Prepaid Expenditures</v>
          </cell>
          <cell r="F478" t="str">
            <v xml:space="preserve"> Prepaid Insurance</v>
          </cell>
        </row>
        <row r="479">
          <cell r="A479">
            <v>9340</v>
          </cell>
          <cell r="B479" t="str">
            <v>Other Current Assets</v>
          </cell>
          <cell r="C479" t="str">
            <v>Other Current Asset</v>
          </cell>
          <cell r="D479" t="str">
            <v/>
          </cell>
          <cell r="F479" t="str">
            <v>Other Current Assets</v>
          </cell>
        </row>
        <row r="480">
          <cell r="A480">
            <v>9355</v>
          </cell>
          <cell r="B480" t="str">
            <v>Other Commuter Check</v>
          </cell>
          <cell r="C480" t="str">
            <v>Other Current Asset</v>
          </cell>
          <cell r="D480" t="str">
            <v>Other Commuter Check</v>
          </cell>
          <cell r="F480" t="str">
            <v>Other Commuter Check</v>
          </cell>
        </row>
        <row r="481">
          <cell r="A481">
            <v>9360</v>
          </cell>
          <cell r="B481" t="str">
            <v>Other Asset - Deposits</v>
          </cell>
          <cell r="C481" t="str">
            <v>Other Asset</v>
          </cell>
          <cell r="D481" t="str">
            <v>(rent deposit, utilities deposit, etc)</v>
          </cell>
          <cell r="F481" t="str">
            <v>Other Asset - Deposits</v>
          </cell>
        </row>
        <row r="482">
          <cell r="A482">
            <v>9370</v>
          </cell>
          <cell r="B482" t="str">
            <v>Other Asset - Loan Receivable</v>
          </cell>
          <cell r="C482" t="str">
            <v>Other Asset</v>
          </cell>
          <cell r="D482" t="str">
            <v/>
          </cell>
          <cell r="F482" t="str">
            <v>Other Asset - Loan Receivable</v>
          </cell>
        </row>
        <row r="483">
          <cell r="A483">
            <v>9410</v>
          </cell>
          <cell r="B483" t="str">
            <v>Land</v>
          </cell>
          <cell r="C483" t="str">
            <v>Fixed Asset</v>
          </cell>
          <cell r="D483" t="str">
            <v>Land</v>
          </cell>
          <cell r="F483" t="str">
            <v>Land</v>
          </cell>
        </row>
        <row r="484">
          <cell r="A484">
            <v>9420</v>
          </cell>
          <cell r="B484" t="str">
            <v>Land Improvements</v>
          </cell>
          <cell r="C484" t="str">
            <v>Fixed Asset</v>
          </cell>
          <cell r="D484" t="str">
            <v/>
          </cell>
          <cell r="F484" t="str">
            <v>Land Improvements</v>
          </cell>
        </row>
        <row r="485">
          <cell r="A485">
            <v>9425</v>
          </cell>
          <cell r="B485" t="str">
            <v>Accumulated Depreciation - Land Improvements</v>
          </cell>
          <cell r="C485" t="str">
            <v>Fixed Asset</v>
          </cell>
          <cell r="D485" t="str">
            <v/>
          </cell>
          <cell r="F485" t="str">
            <v>Accumulated Depreciation - Land Improvements</v>
          </cell>
        </row>
        <row r="486">
          <cell r="A486">
            <v>9430</v>
          </cell>
          <cell r="B486" t="str">
            <v>Buildings</v>
          </cell>
          <cell r="C486" t="str">
            <v>Fixed Asset</v>
          </cell>
          <cell r="D486" t="str">
            <v/>
          </cell>
          <cell r="F486" t="str">
            <v>Buildings</v>
          </cell>
        </row>
        <row r="487">
          <cell r="A487">
            <v>9435</v>
          </cell>
          <cell r="B487" t="str">
            <v>Accumulated Depreciation-Buildings</v>
          </cell>
          <cell r="C487" t="str">
            <v>Fixed Asset</v>
          </cell>
          <cell r="D487" t="str">
            <v/>
          </cell>
          <cell r="F487" t="str">
            <v>Accumulated Depreciation-Buildings</v>
          </cell>
        </row>
        <row r="488">
          <cell r="A488">
            <v>9440</v>
          </cell>
          <cell r="B488" t="str">
            <v>Equipment</v>
          </cell>
          <cell r="C488" t="str">
            <v>Fixed Asset</v>
          </cell>
          <cell r="D488" t="str">
            <v/>
          </cell>
          <cell r="F488" t="str">
            <v>Equipment</v>
          </cell>
        </row>
        <row r="489">
          <cell r="A489">
            <v>9445</v>
          </cell>
          <cell r="B489" t="str">
            <v>Accumulated Depreciation-Equipment</v>
          </cell>
          <cell r="C489" t="str">
            <v>Fixed Asset</v>
          </cell>
          <cell r="D489" t="str">
            <v/>
          </cell>
          <cell r="F489" t="str">
            <v>Accumulated Depreciation-Equipment</v>
          </cell>
        </row>
        <row r="490">
          <cell r="A490">
            <v>9450</v>
          </cell>
          <cell r="B490" t="str">
            <v>Construction in Progress</v>
          </cell>
          <cell r="C490" t="str">
            <v>Fixed Asset</v>
          </cell>
          <cell r="D490" t="str">
            <v/>
          </cell>
          <cell r="F490" t="str">
            <v>Construction in Progress</v>
          </cell>
        </row>
        <row r="491">
          <cell r="A491">
            <v>9500</v>
          </cell>
          <cell r="B491" t="str">
            <v>Accounts Payable</v>
          </cell>
          <cell r="C491" t="str">
            <v>Accounts Payable</v>
          </cell>
          <cell r="D491" t="str">
            <v>Accounts Payable - should only be used by A/P</v>
          </cell>
          <cell r="F491" t="str">
            <v>Accounts Payable</v>
          </cell>
        </row>
        <row r="492">
          <cell r="A492">
            <v>9504</v>
          </cell>
          <cell r="B492" t="str">
            <v>Accounts Payable : AP - State Aid Overpayment</v>
          </cell>
          <cell r="C492" t="str">
            <v>Accounts Payable</v>
          </cell>
          <cell r="D492" t="str">
            <v>AP - State Aid Overpayment</v>
          </cell>
          <cell r="F492" t="str">
            <v xml:space="preserve"> AP - State Aid Overpayment</v>
          </cell>
        </row>
        <row r="493">
          <cell r="A493">
            <v>9505</v>
          </cell>
          <cell r="B493" t="str">
            <v>Accounts Payable : AP - Categorical Overpayment</v>
          </cell>
          <cell r="C493" t="str">
            <v>Accounts Payable</v>
          </cell>
          <cell r="D493" t="str">
            <v>AP - Categorical Overpayment</v>
          </cell>
          <cell r="F493" t="str">
            <v xml:space="preserve"> AP - Categorical Overpayment</v>
          </cell>
        </row>
        <row r="494">
          <cell r="A494">
            <v>9507</v>
          </cell>
          <cell r="B494" t="str">
            <v>Accounts Payable : AP - CSR Overpayment</v>
          </cell>
          <cell r="C494" t="str">
            <v>Accounts Payable</v>
          </cell>
          <cell r="D494" t="str">
            <v>AP - CSR Overpayment</v>
          </cell>
          <cell r="F494" t="str">
            <v xml:space="preserve"> AP - CSR Overpayment</v>
          </cell>
        </row>
        <row r="495">
          <cell r="A495">
            <v>9508</v>
          </cell>
          <cell r="B495" t="str">
            <v>Accounts Payable : AP - MS/HS Counseling Overpayment</v>
          </cell>
          <cell r="C495" t="str">
            <v>Accounts Payable</v>
          </cell>
          <cell r="D495" t="str">
            <v/>
          </cell>
          <cell r="F495" t="str">
            <v xml:space="preserve"> AP - MS/HS Counseling Overpayment</v>
          </cell>
        </row>
        <row r="496">
          <cell r="A496">
            <v>9509</v>
          </cell>
          <cell r="B496" t="str">
            <v>Accounts Payable : AP - Supplemental Hrly Instr Overpayment</v>
          </cell>
          <cell r="C496" t="str">
            <v>Accounts Payable</v>
          </cell>
          <cell r="D496" t="str">
            <v/>
          </cell>
          <cell r="F496" t="str">
            <v xml:space="preserve"> AP - Supplemental Hrly Instr Overpayment</v>
          </cell>
        </row>
        <row r="497">
          <cell r="A497">
            <v>9510</v>
          </cell>
          <cell r="B497" t="str">
            <v>Accounts Payable : AP - Advance Apportionment Repay</v>
          </cell>
          <cell r="C497" t="str">
            <v>Accounts Payable</v>
          </cell>
          <cell r="D497" t="str">
            <v/>
          </cell>
          <cell r="F497" t="str">
            <v xml:space="preserve"> AP - Advance Apportionment Repay</v>
          </cell>
        </row>
        <row r="498">
          <cell r="A498">
            <v>9511</v>
          </cell>
          <cell r="B498" t="str">
            <v>Accounts Payable : AP - Prior Yr Adjustment</v>
          </cell>
          <cell r="C498" t="str">
            <v>Accounts Payable</v>
          </cell>
          <cell r="D498" t="str">
            <v>AP - Prior Yr Adjustment</v>
          </cell>
          <cell r="F498" t="str">
            <v xml:space="preserve"> AP - Prior Yr Adjustment</v>
          </cell>
        </row>
        <row r="499">
          <cell r="A499">
            <v>9512</v>
          </cell>
          <cell r="B499" t="str">
            <v>Accounts Payable : AP - District Prior Year Prop Tax Adjustment</v>
          </cell>
          <cell r="C499" t="str">
            <v>Accounts Payable</v>
          </cell>
          <cell r="D499" t="str">
            <v>AP - District Prior Year Prop Tax Adjustment</v>
          </cell>
          <cell r="F499" t="str">
            <v xml:space="preserve"> AP - District Prior Year Prop Tax Adjustment</v>
          </cell>
        </row>
        <row r="500">
          <cell r="A500">
            <v>9515</v>
          </cell>
          <cell r="B500" t="str">
            <v>Accounts Payable : AP - Other 2</v>
          </cell>
          <cell r="C500" t="str">
            <v>Accounts Payable</v>
          </cell>
          <cell r="D500" t="str">
            <v>AP - Other 2 (OASIS, NCTT, Prep)</v>
          </cell>
          <cell r="F500" t="str">
            <v xml:space="preserve"> AP - Other 2</v>
          </cell>
        </row>
        <row r="501">
          <cell r="A501">
            <v>9516</v>
          </cell>
          <cell r="B501" t="str">
            <v>Accounts Payable : AP - Payable to County (prior yr adj)</v>
          </cell>
          <cell r="C501" t="str">
            <v>Accounts Payable</v>
          </cell>
          <cell r="D501" t="str">
            <v/>
          </cell>
          <cell r="F501" t="str">
            <v xml:space="preserve"> AP - Payable to County (prior yr adj)</v>
          </cell>
        </row>
        <row r="502">
          <cell r="A502">
            <v>9518</v>
          </cell>
          <cell r="B502" t="str">
            <v>Accounts Payable : AP - Other State overpayment</v>
          </cell>
          <cell r="C502" t="str">
            <v>Accounts Payable</v>
          </cell>
          <cell r="D502" t="str">
            <v>(CAHSEE, etc)</v>
          </cell>
          <cell r="F502" t="str">
            <v xml:space="preserve"> AP - Other State overpayment</v>
          </cell>
        </row>
        <row r="503">
          <cell r="A503" t="str">
            <v>9515-ACLCCITI</v>
          </cell>
          <cell r="B503" t="str">
            <v>Accounts Payable : Credit Card - ACLC CITI</v>
          </cell>
          <cell r="C503" t="str">
            <v>Accounts Payable</v>
          </cell>
          <cell r="D503" t="str">
            <v>Credit Card - ACLC CITI</v>
          </cell>
          <cell r="F503" t="str">
            <v xml:space="preserve"> Credit Card - ACLC CITI</v>
          </cell>
        </row>
        <row r="504">
          <cell r="A504" t="str">
            <v>9515-EPAM</v>
          </cell>
          <cell r="B504" t="str">
            <v>Accounts Payable : Credit Card - EP AMEX</v>
          </cell>
          <cell r="C504" t="str">
            <v>Accounts Payable</v>
          </cell>
          <cell r="D504" t="str">
            <v>Credit Card - EP AMEX</v>
          </cell>
          <cell r="F504" t="str">
            <v xml:space="preserve"> Credit Card - EP AMEX</v>
          </cell>
        </row>
        <row r="505">
          <cell r="A505" t="str">
            <v>9515-NeaAMEX</v>
          </cell>
          <cell r="B505" t="str">
            <v>Accounts Payable : Credit Card - Nea AMEX</v>
          </cell>
          <cell r="C505" t="str">
            <v>Accounts Payable</v>
          </cell>
          <cell r="D505" t="str">
            <v>Credit Card - Nea AMEX</v>
          </cell>
          <cell r="F505" t="str">
            <v xml:space="preserve"> Credit Card - Nea AMEX</v>
          </cell>
        </row>
        <row r="506">
          <cell r="A506" t="str">
            <v>9515-NEACITI</v>
          </cell>
          <cell r="B506" t="str">
            <v>Accounts Payable : Credit Card - Nea CITI</v>
          </cell>
          <cell r="C506" t="str">
            <v>Accounts Payable</v>
          </cell>
          <cell r="D506" t="str">
            <v>Credit Card - Nea CITI</v>
          </cell>
          <cell r="F506" t="str">
            <v xml:space="preserve"> Credit Card - Nea CITI</v>
          </cell>
        </row>
        <row r="507">
          <cell r="A507">
            <v>9501</v>
          </cell>
          <cell r="B507" t="str">
            <v>Accrued Accounts Payable</v>
          </cell>
          <cell r="C507" t="str">
            <v>Other Current Liability</v>
          </cell>
          <cell r="D507" t="str">
            <v>Accrued Accounts Payable (year end accruals)</v>
          </cell>
          <cell r="F507" t="str">
            <v>Accrued Accounts Payable</v>
          </cell>
        </row>
        <row r="508">
          <cell r="A508">
            <v>9502</v>
          </cell>
          <cell r="B508" t="str">
            <v>AP - District Oversight Fee</v>
          </cell>
          <cell r="C508" t="str">
            <v>Other Current Liability</v>
          </cell>
          <cell r="D508" t="str">
            <v/>
          </cell>
          <cell r="F508" t="str">
            <v>AP - District Oversight Fee</v>
          </cell>
        </row>
        <row r="509">
          <cell r="A509">
            <v>9503</v>
          </cell>
          <cell r="B509" t="str">
            <v>AP - Special Education</v>
          </cell>
          <cell r="C509" t="str">
            <v>Other Current Liability</v>
          </cell>
          <cell r="D509" t="str">
            <v>special ed accrual</v>
          </cell>
          <cell r="F509" t="str">
            <v>AP - Special Education</v>
          </cell>
        </row>
        <row r="510">
          <cell r="A510">
            <v>9506</v>
          </cell>
          <cell r="B510" t="str">
            <v>AP - Property Tax overpayment</v>
          </cell>
          <cell r="C510" t="str">
            <v>Other Current Liability</v>
          </cell>
          <cell r="D510" t="str">
            <v/>
          </cell>
          <cell r="F510" t="str">
            <v>AP - Property Tax overpayment</v>
          </cell>
        </row>
        <row r="511">
          <cell r="A511">
            <v>9513</v>
          </cell>
          <cell r="B511" t="str">
            <v>AP - Interest Payable</v>
          </cell>
          <cell r="C511" t="str">
            <v>Other Current Liability</v>
          </cell>
          <cell r="D511" t="str">
            <v>AP - Interest Payable</v>
          </cell>
          <cell r="F511" t="str">
            <v>AP - Interest Payable</v>
          </cell>
        </row>
        <row r="512">
          <cell r="A512">
            <v>9514</v>
          </cell>
          <cell r="B512" t="str">
            <v>AP - Other</v>
          </cell>
          <cell r="C512" t="str">
            <v>Other Current Liability</v>
          </cell>
          <cell r="D512" t="str">
            <v>AP - Other; RES - franchise tax board</v>
          </cell>
          <cell r="F512" t="str">
            <v>AP - Other</v>
          </cell>
        </row>
        <row r="513">
          <cell r="A513">
            <v>9519</v>
          </cell>
          <cell r="B513" t="str">
            <v>A/P due to RCC</v>
          </cell>
          <cell r="C513" t="str">
            <v>Accounts Payable</v>
          </cell>
          <cell r="D513" t="str">
            <v/>
          </cell>
          <cell r="F513" t="str">
            <v>A/P due to RCC</v>
          </cell>
        </row>
        <row r="514">
          <cell r="A514">
            <v>9520</v>
          </cell>
          <cell r="B514" t="str">
            <v>Employee Insurance</v>
          </cell>
          <cell r="C514" t="str">
            <v>Other Current Liability</v>
          </cell>
          <cell r="D514" t="str">
            <v>Employee Insurance</v>
          </cell>
          <cell r="F514" t="str">
            <v>Employee Insurance</v>
          </cell>
        </row>
        <row r="515">
          <cell r="A515">
            <v>9525</v>
          </cell>
          <cell r="B515" t="str">
            <v>Flex Plan Liability</v>
          </cell>
          <cell r="C515" t="str">
            <v>Other Current Liability</v>
          </cell>
          <cell r="D515" t="str">
            <v>Flex Plan Liability</v>
          </cell>
          <cell r="F515" t="str">
            <v>Flex Plan Liability</v>
          </cell>
        </row>
        <row r="516">
          <cell r="A516">
            <v>9530</v>
          </cell>
          <cell r="B516" t="str">
            <v>Garnishment/Lien Payable</v>
          </cell>
          <cell r="C516" t="str">
            <v>Other Current Liability</v>
          </cell>
          <cell r="D516" t="str">
            <v>Garnishment/Lien Payable</v>
          </cell>
          <cell r="F516" t="str">
            <v>Garnishment/Lien Payable</v>
          </cell>
        </row>
        <row r="517">
          <cell r="A517">
            <v>9535</v>
          </cell>
          <cell r="B517" t="str">
            <v>Health Club Liability</v>
          </cell>
          <cell r="C517" t="str">
            <v>Other Current Liability</v>
          </cell>
          <cell r="D517" t="str">
            <v>Health Club Liability</v>
          </cell>
          <cell r="F517" t="str">
            <v>Health Club Liability</v>
          </cell>
        </row>
        <row r="518">
          <cell r="A518">
            <v>9540</v>
          </cell>
          <cell r="B518" t="str">
            <v>Payroll Liability - Federal</v>
          </cell>
          <cell r="C518" t="str">
            <v>Other Current Liability</v>
          </cell>
          <cell r="D518" t="str">
            <v>Payroll Liability - Federal</v>
          </cell>
          <cell r="F518" t="str">
            <v>Payroll Liability - Federal</v>
          </cell>
        </row>
        <row r="519">
          <cell r="A519">
            <v>9545</v>
          </cell>
          <cell r="B519" t="str">
            <v>Payroll Liability State</v>
          </cell>
          <cell r="C519" t="str">
            <v>Other Current Liability</v>
          </cell>
          <cell r="D519" t="str">
            <v>Payroll Liability State</v>
          </cell>
          <cell r="F519" t="str">
            <v>Payroll Liability State</v>
          </cell>
        </row>
        <row r="520">
          <cell r="A520">
            <v>9550</v>
          </cell>
          <cell r="B520" t="str">
            <v>Retirement Liability - PERS</v>
          </cell>
          <cell r="C520" t="str">
            <v>Other Current Liability</v>
          </cell>
          <cell r="D520" t="str">
            <v>Retirement Liability - PERS</v>
          </cell>
          <cell r="F520" t="str">
            <v>Retirement Liability - PERS</v>
          </cell>
        </row>
        <row r="521">
          <cell r="A521">
            <v>9551</v>
          </cell>
          <cell r="B521" t="str">
            <v>Retirement Liability - PERS (Prior Years)</v>
          </cell>
          <cell r="C521" t="str">
            <v>Other Current Liability</v>
          </cell>
          <cell r="D521" t="str">
            <v>Retirement Liability - PERS (Prior Years)</v>
          </cell>
          <cell r="F521" t="str">
            <v>Retirement Liability - PERS (Prior Years)</v>
          </cell>
        </row>
        <row r="522">
          <cell r="A522">
            <v>9555</v>
          </cell>
          <cell r="B522" t="str">
            <v>Retirement Liability - STRS</v>
          </cell>
          <cell r="C522" t="str">
            <v>Other Current Liability</v>
          </cell>
          <cell r="D522" t="str">
            <v>Retirement Liability - STRS</v>
          </cell>
          <cell r="F522" t="str">
            <v>Retirement Liability - STRS</v>
          </cell>
        </row>
        <row r="523">
          <cell r="A523">
            <v>9556</v>
          </cell>
          <cell r="B523" t="str">
            <v>Retirement Liability - STRS (Prior Years)</v>
          </cell>
          <cell r="C523" t="str">
            <v>Other Current Liability</v>
          </cell>
          <cell r="D523" t="str">
            <v>Retirement Liability - STRS (Prior Years)</v>
          </cell>
          <cell r="F523" t="str">
            <v>Retirement Liability - STRS (Prior Years)</v>
          </cell>
        </row>
        <row r="524">
          <cell r="A524">
            <v>9560</v>
          </cell>
          <cell r="B524" t="str">
            <v>Retirement Liability - Other</v>
          </cell>
          <cell r="C524" t="str">
            <v>Other Current Liability</v>
          </cell>
          <cell r="D524" t="str">
            <v>Retirement Liability - Other</v>
          </cell>
          <cell r="F524" t="str">
            <v>Retirement Liability - Other</v>
          </cell>
        </row>
        <row r="525">
          <cell r="A525">
            <v>9565</v>
          </cell>
          <cell r="B525" t="str">
            <v>Use Tax Liability</v>
          </cell>
          <cell r="C525" t="str">
            <v>Other Current Liability</v>
          </cell>
          <cell r="D525" t="str">
            <v>Use Tax Liability</v>
          </cell>
          <cell r="F525" t="str">
            <v>Use Tax Liability</v>
          </cell>
        </row>
        <row r="526">
          <cell r="A526">
            <v>9570</v>
          </cell>
          <cell r="B526" t="str">
            <v>Wages Payable</v>
          </cell>
          <cell r="C526" t="str">
            <v>Other Current Liability</v>
          </cell>
          <cell r="D526" t="str">
            <v>Wages Payable</v>
          </cell>
          <cell r="F526" t="str">
            <v>Wages Payable</v>
          </cell>
        </row>
        <row r="527">
          <cell r="A527">
            <v>9571</v>
          </cell>
          <cell r="B527" t="str">
            <v>Wages Payable (July &amp; August)</v>
          </cell>
          <cell r="C527" t="str">
            <v>Other Current Liability</v>
          </cell>
          <cell r="D527" t="str">
            <v>Wages Payable (July &amp; August)</v>
          </cell>
          <cell r="F527" t="str">
            <v>Wages Payable (July &amp; August)</v>
          </cell>
        </row>
        <row r="528">
          <cell r="A528">
            <v>9572</v>
          </cell>
          <cell r="B528" t="str">
            <v>Accrued PTO/Vacation</v>
          </cell>
          <cell r="C528" t="str">
            <v>Other Current Liability</v>
          </cell>
          <cell r="D528" t="str">
            <v>Accrued PTO/Vacation</v>
          </cell>
          <cell r="F528" t="str">
            <v>Accrued PTO/Vacation</v>
          </cell>
        </row>
        <row r="529">
          <cell r="A529">
            <v>9575</v>
          </cell>
          <cell r="B529" t="str">
            <v>Worker's Comp Liability</v>
          </cell>
          <cell r="C529" t="str">
            <v>Other Current Liability</v>
          </cell>
          <cell r="D529" t="str">
            <v>Worker's Comp Liability</v>
          </cell>
          <cell r="F529" t="str">
            <v>Worker's Comp Liability</v>
          </cell>
        </row>
        <row r="530">
          <cell r="A530">
            <v>9580</v>
          </cell>
          <cell r="B530" t="str">
            <v>403B Payable</v>
          </cell>
          <cell r="C530" t="str">
            <v>Other Current Liability</v>
          </cell>
          <cell r="D530" t="str">
            <v>403B Payable</v>
          </cell>
          <cell r="F530" t="str">
            <v>403B Payable</v>
          </cell>
        </row>
        <row r="531">
          <cell r="A531">
            <v>9585</v>
          </cell>
          <cell r="B531" t="str">
            <v>Other Payroll Liabilities</v>
          </cell>
          <cell r="C531" t="str">
            <v>Other Current Liability</v>
          </cell>
          <cell r="D531" t="str">
            <v>Other Payroll Liabilities</v>
          </cell>
          <cell r="F531" t="str">
            <v>Other Payroll Liabilities</v>
          </cell>
        </row>
        <row r="532">
          <cell r="A532">
            <v>9590</v>
          </cell>
          <cell r="B532" t="str">
            <v>Due to Grantor Governments</v>
          </cell>
          <cell r="C532" t="str">
            <v>Other Current Liability</v>
          </cell>
          <cell r="D532" t="str">
            <v/>
          </cell>
          <cell r="F532" t="str">
            <v>Due to Grantor Governments</v>
          </cell>
        </row>
        <row r="533">
          <cell r="A533">
            <v>9591</v>
          </cell>
          <cell r="B533" t="str">
            <v>Interest Due to Others</v>
          </cell>
          <cell r="C533" t="str">
            <v>Other Current Liability</v>
          </cell>
          <cell r="D533" t="str">
            <v>Interest Due to Others</v>
          </cell>
          <cell r="F533" t="str">
            <v>Interest Due to Others</v>
          </cell>
        </row>
        <row r="534">
          <cell r="A534">
            <v>9610</v>
          </cell>
          <cell r="B534" t="str">
            <v>Due to Other Funds</v>
          </cell>
          <cell r="C534" t="str">
            <v>Other Current Liability</v>
          </cell>
          <cell r="D534" t="str">
            <v/>
          </cell>
          <cell r="F534" t="str">
            <v>Due to Other Funds</v>
          </cell>
        </row>
        <row r="535">
          <cell r="A535">
            <v>9620</v>
          </cell>
          <cell r="B535" t="str">
            <v>Due to Student Groups/Other Agencies</v>
          </cell>
          <cell r="C535" t="str">
            <v>Other Current Liability</v>
          </cell>
          <cell r="D535" t="str">
            <v/>
          </cell>
          <cell r="F535" t="str">
            <v>Due to Student Groups/Other Agencies</v>
          </cell>
        </row>
        <row r="536">
          <cell r="A536">
            <v>9621</v>
          </cell>
          <cell r="B536" t="str">
            <v>Due to Student Groups/Other Agencies : Due to (From) School 1</v>
          </cell>
          <cell r="C536" t="str">
            <v>Other Current Liability</v>
          </cell>
          <cell r="D536" t="str">
            <v>Due to (From) School 1</v>
          </cell>
          <cell r="F536" t="str">
            <v xml:space="preserve"> Due to (From) School 1</v>
          </cell>
        </row>
        <row r="537">
          <cell r="A537">
            <v>9623</v>
          </cell>
          <cell r="B537" t="str">
            <v>Due to Student Groups/Other Agencies : Due to (From) School 2</v>
          </cell>
          <cell r="C537" t="str">
            <v>Other Current Liability</v>
          </cell>
          <cell r="D537" t="str">
            <v>Due to (From) School 2</v>
          </cell>
          <cell r="F537" t="str">
            <v xml:space="preserve"> Due to (From) School 2</v>
          </cell>
        </row>
        <row r="538">
          <cell r="A538">
            <v>9640</v>
          </cell>
          <cell r="B538" t="str">
            <v>Current Loans</v>
          </cell>
          <cell r="C538" t="str">
            <v>Other Current Liability</v>
          </cell>
          <cell r="D538" t="str">
            <v/>
          </cell>
          <cell r="F538" t="str">
            <v>Current Loans</v>
          </cell>
        </row>
        <row r="539">
          <cell r="A539">
            <v>9644</v>
          </cell>
          <cell r="B539" t="str">
            <v>Notes Payable Misc 1</v>
          </cell>
          <cell r="C539" t="str">
            <v>Other Current Liability</v>
          </cell>
          <cell r="D539" t="str">
            <v>Notes Payable Misc 1</v>
          </cell>
          <cell r="F539" t="str">
            <v>Notes Payable Misc 1</v>
          </cell>
        </row>
        <row r="540">
          <cell r="A540">
            <v>9645</v>
          </cell>
          <cell r="B540" t="str">
            <v>Notes Payable Misc</v>
          </cell>
          <cell r="C540" t="str">
            <v>Other Current Liability</v>
          </cell>
          <cell r="D540" t="str">
            <v>Notes Payable Misc</v>
          </cell>
          <cell r="F540" t="str">
            <v>Notes Payable Misc</v>
          </cell>
        </row>
        <row r="541">
          <cell r="A541">
            <v>9646</v>
          </cell>
          <cell r="B541" t="str">
            <v>Notes Payable Misc.</v>
          </cell>
          <cell r="C541" t="str">
            <v>Other Current Liability</v>
          </cell>
          <cell r="D541" t="str">
            <v>Notes Payable Miscellaneous</v>
          </cell>
          <cell r="F541" t="str">
            <v>Notes Payable Misc.</v>
          </cell>
        </row>
        <row r="542">
          <cell r="A542">
            <v>9647</v>
          </cell>
          <cell r="B542" t="str">
            <v>Notes Payable - School Defined</v>
          </cell>
          <cell r="C542" t="str">
            <v>Other Current Liability</v>
          </cell>
          <cell r="D542" t="str">
            <v>Notes Payable - School Defined</v>
          </cell>
          <cell r="F542" t="str">
            <v>Notes Payable - School Defined</v>
          </cell>
        </row>
        <row r="543">
          <cell r="A543">
            <v>9648</v>
          </cell>
          <cell r="B543" t="str">
            <v>Notes Payable</v>
          </cell>
          <cell r="C543" t="str">
            <v>Other Current Liability</v>
          </cell>
          <cell r="D543" t="str">
            <v>Notes Payable (also loans by EdTec)</v>
          </cell>
          <cell r="F543" t="str">
            <v>Notes Payable</v>
          </cell>
        </row>
        <row r="544">
          <cell r="A544">
            <v>9649</v>
          </cell>
          <cell r="B544" t="str">
            <v>Notes Payable - Board Member</v>
          </cell>
          <cell r="C544" t="str">
            <v>Other Current Liability</v>
          </cell>
          <cell r="D544" t="str">
            <v>Notes Payable - Board Member</v>
          </cell>
          <cell r="F544" t="str">
            <v>Notes Payable - Board Member</v>
          </cell>
        </row>
        <row r="545">
          <cell r="A545">
            <v>9650</v>
          </cell>
          <cell r="B545" t="str">
            <v>Deferred Revenue</v>
          </cell>
          <cell r="C545" t="str">
            <v>Deferred Revenue</v>
          </cell>
          <cell r="D545" t="str">
            <v/>
          </cell>
          <cell r="F545" t="str">
            <v>Deferred Revenue</v>
          </cell>
        </row>
        <row r="546">
          <cell r="A546">
            <v>9651</v>
          </cell>
          <cell r="B546" t="str">
            <v>Deferred Revenue - PCSGP Grant</v>
          </cell>
          <cell r="C546" t="str">
            <v>Deferred Revenue</v>
          </cell>
          <cell r="D546" t="str">
            <v>Deferred Revenue - PCSGP Grant</v>
          </cell>
          <cell r="F546" t="str">
            <v>Deferred Revenue - PCSGP Grant</v>
          </cell>
        </row>
        <row r="547">
          <cell r="A547">
            <v>9651</v>
          </cell>
          <cell r="B547">
            <v>9651</v>
          </cell>
          <cell r="C547">
            <v>9651</v>
          </cell>
          <cell r="D547">
            <v>9651</v>
          </cell>
          <cell r="F547">
            <v>0</v>
          </cell>
        </row>
        <row r="548">
          <cell r="A548">
            <v>9660</v>
          </cell>
          <cell r="B548" t="str">
            <v>Long Term Liabilities</v>
          </cell>
          <cell r="C548" t="str">
            <v>Long Term Liability</v>
          </cell>
          <cell r="D548" t="str">
            <v>Long Term Liabilities (Not Used in Governmental or Expendabl</v>
          </cell>
          <cell r="F548" t="str">
            <v>Long Term Liabilities</v>
          </cell>
        </row>
        <row r="549">
          <cell r="A549">
            <v>9667</v>
          </cell>
          <cell r="B549" t="str">
            <v>Long Term Liabilities : Capital Leases Payable</v>
          </cell>
          <cell r="C549" t="str">
            <v>Long Term Liability</v>
          </cell>
          <cell r="D549" t="str">
            <v>Capital Leases Payable</v>
          </cell>
          <cell r="F549" t="str">
            <v xml:space="preserve"> Capital Leases Payable</v>
          </cell>
        </row>
        <row r="550">
          <cell r="A550">
            <v>9668</v>
          </cell>
          <cell r="B550" t="str">
            <v>Long Term Liabilities : Current Portion of Long-Term Debt</v>
          </cell>
          <cell r="C550" t="str">
            <v>Long Term Liability</v>
          </cell>
          <cell r="D550" t="str">
            <v>Current Portion of Long-Term Debt</v>
          </cell>
          <cell r="F550" t="str">
            <v xml:space="preserve"> Current Portion of Long-Term Debt</v>
          </cell>
        </row>
        <row r="551">
          <cell r="A551">
            <v>9669</v>
          </cell>
          <cell r="B551" t="str">
            <v>Long Term Liabilities : Other General Long Term Debt</v>
          </cell>
          <cell r="C551" t="str">
            <v>Long Term Liability</v>
          </cell>
          <cell r="D551" t="str">
            <v>Other General Long Term Debt</v>
          </cell>
          <cell r="F551" t="str">
            <v xml:space="preserve"> Other General Long Term Debt</v>
          </cell>
        </row>
        <row r="552">
          <cell r="A552">
            <v>9670</v>
          </cell>
          <cell r="B552" t="str">
            <v>Long Term Liabilities : CDE Loan</v>
          </cell>
          <cell r="C552" t="str">
            <v>Long Term Liability</v>
          </cell>
          <cell r="D552" t="str">
            <v>CDE Loan</v>
          </cell>
          <cell r="F552" t="str">
            <v xml:space="preserve"> CDE Loan</v>
          </cell>
        </row>
        <row r="553">
          <cell r="A553">
            <v>9671</v>
          </cell>
          <cell r="B553" t="str">
            <v>Long Term Liabilities : Notes Payable (School Defined 1)</v>
          </cell>
          <cell r="C553" t="str">
            <v>Long Term Liability</v>
          </cell>
          <cell r="D553" t="str">
            <v>Notes Payable (School Defined 1)</v>
          </cell>
          <cell r="F553" t="str">
            <v xml:space="preserve"> Notes Payable (School Defined 1)</v>
          </cell>
        </row>
        <row r="554">
          <cell r="A554">
            <v>9672</v>
          </cell>
          <cell r="B554" t="str">
            <v>Long Term Liabilities : Notes Payable (School Defined 2)</v>
          </cell>
          <cell r="C554" t="str">
            <v>Long Term Liability</v>
          </cell>
          <cell r="D554" t="str">
            <v>Notes Payable (School Defined 2)</v>
          </cell>
          <cell r="F554" t="str">
            <v xml:space="preserve"> Notes Payable (School Defined 2)</v>
          </cell>
        </row>
        <row r="555">
          <cell r="A555">
            <v>9673</v>
          </cell>
          <cell r="B555" t="str">
            <v>Long Term Liabilities : Notes Payable (School Defined 3)</v>
          </cell>
          <cell r="C555" t="str">
            <v>Long Term Liability</v>
          </cell>
          <cell r="D555" t="str">
            <v>Notes Payable (School Defined 3)</v>
          </cell>
          <cell r="F555" t="str">
            <v xml:space="preserve"> Notes Payable (School Defined 3)</v>
          </cell>
        </row>
        <row r="556">
          <cell r="A556">
            <v>9674</v>
          </cell>
          <cell r="B556" t="str">
            <v>Long Term Liabilities : Notes Payable (School Defined 4)</v>
          </cell>
          <cell r="C556" t="str">
            <v>Long Term Liability</v>
          </cell>
          <cell r="D556" t="str">
            <v>Notes Payable (School Defined 4)</v>
          </cell>
          <cell r="F556" t="str">
            <v xml:space="preserve"> Notes Payable (School Defined 4)</v>
          </cell>
        </row>
        <row r="557">
          <cell r="A557">
            <v>9675</v>
          </cell>
          <cell r="B557" t="str">
            <v>Long Term Liabilities : Notes Payable (School Defined 5)</v>
          </cell>
          <cell r="C557" t="str">
            <v>Long Term Liability</v>
          </cell>
          <cell r="D557" t="str">
            <v>Notes Payable (School Defined 5)</v>
          </cell>
          <cell r="F557" t="str">
            <v xml:space="preserve"> Notes Payable (School Defined 5)</v>
          </cell>
        </row>
        <row r="558">
          <cell r="A558">
            <v>9760</v>
          </cell>
          <cell r="B558" t="str">
            <v>Fund Balance</v>
          </cell>
          <cell r="C558" t="str">
            <v>Equity</v>
          </cell>
          <cell r="D558" t="str">
            <v/>
          </cell>
          <cell r="F558" t="str">
            <v>Fund Balance</v>
          </cell>
        </row>
        <row r="559">
          <cell r="A559">
            <v>9781</v>
          </cell>
          <cell r="B559" t="str">
            <v>Temporarily Restricted</v>
          </cell>
          <cell r="C559" t="str">
            <v>Equity</v>
          </cell>
          <cell r="D559" t="str">
            <v>Temporarily Restricted</v>
          </cell>
          <cell r="F559" t="str">
            <v>Temporarily Restricted</v>
          </cell>
        </row>
        <row r="560">
          <cell r="A560">
            <v>9791</v>
          </cell>
          <cell r="B560" t="str">
            <v>Beginning Fund Balance</v>
          </cell>
          <cell r="C560" t="str">
            <v>Equity</v>
          </cell>
          <cell r="D560" t="str">
            <v/>
          </cell>
          <cell r="F560" t="str">
            <v>Beginning Fund Balance</v>
          </cell>
        </row>
        <row r="561">
          <cell r="A561">
            <v>9793</v>
          </cell>
          <cell r="B561" t="str">
            <v>Audit Adjustments</v>
          </cell>
          <cell r="C561" t="str">
            <v>Equity</v>
          </cell>
          <cell r="D561" t="str">
            <v>Audit Adjustments</v>
          </cell>
          <cell r="F561" t="str">
            <v>Audit Adjustments</v>
          </cell>
        </row>
        <row r="562">
          <cell r="A562">
            <v>9795</v>
          </cell>
          <cell r="B562" t="str">
            <v>Other Restatements</v>
          </cell>
          <cell r="C562" t="str">
            <v>Equity</v>
          </cell>
          <cell r="D562" t="str">
            <v>Other Restatements</v>
          </cell>
          <cell r="F562" t="str">
            <v>Other Restatements</v>
          </cell>
        </row>
        <row r="563">
          <cell r="A563">
            <v>9910</v>
          </cell>
          <cell r="B563" t="str">
            <v>Suspense Clearing</v>
          </cell>
          <cell r="C563" t="str">
            <v>Equity</v>
          </cell>
          <cell r="D563" t="str">
            <v/>
          </cell>
          <cell r="F563" t="str">
            <v>Suspense Clearing</v>
          </cell>
        </row>
        <row r="564">
          <cell r="A564" t="str">
            <v>9128-ONSITE</v>
          </cell>
          <cell r="B564" t="str">
            <v>Cash in Bank - BAYS : Cash On Site - BAYS: On Site Petty Cash</v>
          </cell>
          <cell r="C564" t="str">
            <v>Bank</v>
          </cell>
          <cell r="D564" t="str">
            <v>Cash On Site - BAYS: On Site Petty Cash</v>
          </cell>
          <cell r="F564" t="str">
            <v xml:space="preserve"> On Site Petty Cash</v>
          </cell>
        </row>
        <row r="565">
          <cell r="A565" t="str">
            <v>9129-0849</v>
          </cell>
          <cell r="B565" t="str">
            <v>Cash in Bank - BAYS : Cash in Bank - BAYS: Wells Petty Cash</v>
          </cell>
          <cell r="C565" t="str">
            <v>Bank</v>
          </cell>
          <cell r="D565" t="str">
            <v>Cash in Bank - BAYS: Wells Petty Cash Account</v>
          </cell>
          <cell r="F565" t="str">
            <v xml:space="preserve"> Wells Petty Cash</v>
          </cell>
        </row>
        <row r="566">
          <cell r="A566" t="str">
            <v>9120-BULL</v>
          </cell>
          <cell r="B566" t="str">
            <v>Cash in Bank - BULL</v>
          </cell>
          <cell r="C566" t="str">
            <v>Bank</v>
          </cell>
          <cell r="D566" t="str">
            <v>Summary cash account for Bullis Charter School</v>
          </cell>
          <cell r="F566" t="str">
            <v>Cash in Bank - BULL</v>
          </cell>
        </row>
        <row r="567">
          <cell r="A567" t="str">
            <v>9121-4029</v>
          </cell>
          <cell r="B567" t="str">
            <v>Cash in Bank - BULL : Cash in Bank - BULL: Heritage Checking</v>
          </cell>
          <cell r="C567" t="str">
            <v>Bank</v>
          </cell>
          <cell r="D567" t="str">
            <v>Cash in Bank - BULL: Heritage Checking Account</v>
          </cell>
          <cell r="F567" t="str">
            <v xml:space="preserve"> Heritage Checking</v>
          </cell>
        </row>
        <row r="568">
          <cell r="A568" t="str">
            <v>9127-0719</v>
          </cell>
          <cell r="B568" t="str">
            <v>Cash in Bank - BULL : Cash in Bank - BULL: Heritage Student Council</v>
          </cell>
          <cell r="C568" t="str">
            <v>Bank</v>
          </cell>
          <cell r="D568" t="str">
            <v>Cash in Bank - BULL: Heritage Student Council Account</v>
          </cell>
          <cell r="F568" t="str">
            <v xml:space="preserve"> Heritage Student Council</v>
          </cell>
        </row>
        <row r="569">
          <cell r="A569" t="str">
            <v>9129-4748</v>
          </cell>
          <cell r="B569" t="str">
            <v>Cash in Bank - BULL : Cash in Bank - BULL: Heritage Petty Cash</v>
          </cell>
          <cell r="C569" t="str">
            <v>Bank</v>
          </cell>
          <cell r="D569" t="str">
            <v>Cash in Bank - BULL: Heritage Petty Cash Account</v>
          </cell>
          <cell r="F569" t="str">
            <v xml:space="preserve"> Heritage Petty Cash</v>
          </cell>
        </row>
        <row r="570">
          <cell r="A570" t="str">
            <v>9120-CAFE</v>
          </cell>
          <cell r="B570" t="str">
            <v>Cash in Cash in Bank - CAFE</v>
          </cell>
          <cell r="C570" t="str">
            <v>Bank</v>
          </cell>
          <cell r="D570" t="str">
            <v>Summary cash account for Century Academy for Excellence</v>
          </cell>
          <cell r="F570" t="str">
            <v>Cash in Cash in Bank - CAFE</v>
          </cell>
        </row>
        <row r="571">
          <cell r="A571" t="str">
            <v>9121-7793</v>
          </cell>
          <cell r="B571" t="str">
            <v>Cash in Cash in Bank - CAFE : Cash in Bank - CAFE: City National Checking (main)</v>
          </cell>
          <cell r="C571" t="str">
            <v>Bank</v>
          </cell>
          <cell r="D571" t="str">
            <v>Cash in Bank - CAFE: City National Checking</v>
          </cell>
          <cell r="F571" t="str">
            <v xml:space="preserve"> City National Checking (main)</v>
          </cell>
        </row>
        <row r="572">
          <cell r="A572" t="str">
            <v>9127-2045</v>
          </cell>
          <cell r="B572" t="str">
            <v>Cash in Cash in Bank - CAFE : Cash in Bank - CAFE: CCU - Student Fund</v>
          </cell>
          <cell r="C572" t="str">
            <v>Bank</v>
          </cell>
          <cell r="D572" t="str">
            <v>Cash in Bank - CAFE: CCU - Student Fund</v>
          </cell>
          <cell r="F572" t="str">
            <v xml:space="preserve"> CCU - Student Fund</v>
          </cell>
        </row>
        <row r="573">
          <cell r="A573" t="str">
            <v>9120-CAPS</v>
          </cell>
          <cell r="B573" t="str">
            <v>Cash in Bank - Cornerstone (CAPS)</v>
          </cell>
          <cell r="C573" t="str">
            <v>Bank</v>
          </cell>
          <cell r="D573" t="str">
            <v>Summary cash account for Cornerstone</v>
          </cell>
          <cell r="F573" t="str">
            <v>Cash in Bank - Cornerstone (CAPS)</v>
          </cell>
        </row>
        <row r="574">
          <cell r="A574" t="str">
            <v>9121-8060</v>
          </cell>
          <cell r="B574" t="str">
            <v>Cash in Bank - Cornerstone (CAPS) : Cash In Bank - CAPS: BofA Checking (Main)</v>
          </cell>
          <cell r="C574" t="str">
            <v>Bank</v>
          </cell>
          <cell r="D574" t="str">
            <v>Cash In Bank - CAPS: BofA Checking (Main)</v>
          </cell>
          <cell r="F574" t="str">
            <v xml:space="preserve"> BofA Checking (Main)</v>
          </cell>
        </row>
        <row r="575">
          <cell r="A575" t="str">
            <v>9120-CAVP</v>
          </cell>
          <cell r="B575" t="str">
            <v>Cash in Bank - CAVEP (KAPL)</v>
          </cell>
          <cell r="C575" t="str">
            <v>Bank</v>
          </cell>
          <cell r="D575" t="str">
            <v>Summary cash account for CAVEP (KAPL)</v>
          </cell>
          <cell r="F575" t="str">
            <v>Cash in Bank - CAVEP (KAPL)</v>
          </cell>
        </row>
        <row r="576">
          <cell r="A576" t="str">
            <v>9110-CAVEP</v>
          </cell>
          <cell r="B576" t="str">
            <v>Cash in Bank - CAVEP (KAPL) : CAVEP Cash In County</v>
          </cell>
          <cell r="C576" t="str">
            <v>Bank</v>
          </cell>
          <cell r="D576" t="str">
            <v/>
          </cell>
          <cell r="F576" t="str">
            <v xml:space="preserve"> CAVEP Cash In County</v>
          </cell>
        </row>
        <row r="577">
          <cell r="A577" t="str">
            <v>9121-6222</v>
          </cell>
          <cell r="B577" t="str">
            <v>Cash in Bank - CAVEP (KAPL) : Cash in Bank - CAVEP (KAPL): Wells Fargo Main Checking</v>
          </cell>
          <cell r="C577" t="str">
            <v>Bank</v>
          </cell>
          <cell r="D577" t="str">
            <v>Cash in Bank - CAVEP (KAPL): Wells Fargo Main Checking</v>
          </cell>
          <cell r="F577" t="str">
            <v xml:space="preserve"> Wells Fargo Main Checking</v>
          </cell>
        </row>
        <row r="578">
          <cell r="A578" t="str">
            <v>9122-6305</v>
          </cell>
          <cell r="B578" t="str">
            <v>Cash in Bank - CAVEP (KAPL) : Cash in Bank - CAVEP (KAPL): Wells Fargo Main Savings</v>
          </cell>
          <cell r="C578" t="str">
            <v>Bank</v>
          </cell>
          <cell r="D578" t="str">
            <v/>
          </cell>
          <cell r="F578" t="str">
            <v xml:space="preserve"> Wells Fargo Main Savings</v>
          </cell>
        </row>
        <row r="579">
          <cell r="A579" t="str">
            <v>9120-CCCS</v>
          </cell>
          <cell r="B579" t="str">
            <v>Cash in Cash in Bank - CCCS</v>
          </cell>
          <cell r="C579" t="str">
            <v>Bank</v>
          </cell>
          <cell r="D579" t="str">
            <v>Summary cash account for Century Comm Charter School</v>
          </cell>
          <cell r="F579" t="str">
            <v>Cash in Cash in Bank - CCCS</v>
          </cell>
        </row>
        <row r="580">
          <cell r="A580" t="str">
            <v>9121-9337</v>
          </cell>
          <cell r="B580" t="str">
            <v>Cash in Cash in Bank - CCCS : Cash in Bank - CCCS: City National Checking (main)</v>
          </cell>
          <cell r="C580" t="str">
            <v>Bank</v>
          </cell>
          <cell r="D580" t="str">
            <v>Cash in Bank - CCCS: City National Checking</v>
          </cell>
          <cell r="F580" t="str">
            <v xml:space="preserve"> City National Checking (main)</v>
          </cell>
        </row>
        <row r="581">
          <cell r="A581" t="str">
            <v>9125-6773</v>
          </cell>
          <cell r="B581" t="str">
            <v>Cash in Cash in Bank - CCCS : Cash in Bank - CCCS: City National Payroll Checking</v>
          </cell>
          <cell r="C581" t="str">
            <v>Bank</v>
          </cell>
          <cell r="D581" t="str">
            <v>Cash in Bank - CCCS: City National Payroll Checking</v>
          </cell>
          <cell r="F581" t="str">
            <v xml:space="preserve"> City National Payroll Checking</v>
          </cell>
        </row>
        <row r="582">
          <cell r="A582" t="str">
            <v>9127-1181</v>
          </cell>
          <cell r="B582" t="str">
            <v>Cash in Cash in Bank - CCCS : Cash in Bank - CCCS: CCU (Student Fund Acct)</v>
          </cell>
          <cell r="C582" t="str">
            <v>Bank</v>
          </cell>
          <cell r="D582" t="str">
            <v>Cash in Bank - CCCS: CCU (Student Fund Acct)</v>
          </cell>
          <cell r="F582" t="str">
            <v xml:space="preserve"> CCU (Student Fund Acct)</v>
          </cell>
        </row>
        <row r="583">
          <cell r="A583" t="str">
            <v>9120-CCCTEC</v>
          </cell>
          <cell r="B583" t="str">
            <v>Cash in Bank - CCCTEC</v>
          </cell>
          <cell r="C583" t="str">
            <v>Bank</v>
          </cell>
          <cell r="D583" t="str">
            <v>Summary cash account for CCCTEC</v>
          </cell>
          <cell r="F583" t="str">
            <v>Cash in Bank - CCCTEC</v>
          </cell>
        </row>
        <row r="584">
          <cell r="A584" t="str">
            <v>9121-4339</v>
          </cell>
          <cell r="B584" t="str">
            <v>Cash in Bank - CCCTEC : Cash in Bank - CCCTEC: FNB Checking (main)</v>
          </cell>
          <cell r="C584" t="str">
            <v>Bank</v>
          </cell>
          <cell r="D584" t="str">
            <v>Cash in Bank - CCCTEC: FNB Checking (main)</v>
          </cell>
          <cell r="F584" t="str">
            <v xml:space="preserve"> FNB Checking (main)</v>
          </cell>
        </row>
        <row r="585">
          <cell r="A585" t="str">
            <v>9120-CHMP</v>
          </cell>
          <cell r="B585" t="str">
            <v>Cash in Bank - CHMP</v>
          </cell>
          <cell r="C585" t="str">
            <v>Bank</v>
          </cell>
          <cell r="D585" t="str">
            <v>Summary cash account for CHAMPS</v>
          </cell>
          <cell r="F585" t="str">
            <v>Cash in Bank - CHMP</v>
          </cell>
        </row>
        <row r="586">
          <cell r="A586" t="str">
            <v>9121-6048</v>
          </cell>
          <cell r="B586" t="str">
            <v>Cash in Bank - CHMP : Cash in Bank - CHMP: Wells Checking (main)</v>
          </cell>
          <cell r="C586" t="str">
            <v>Bank</v>
          </cell>
          <cell r="D586" t="str">
            <v>Cash in Bank - CHMP: Wells Checking Account</v>
          </cell>
          <cell r="F586" t="str">
            <v xml:space="preserve"> Wells Checking (main)</v>
          </cell>
        </row>
        <row r="587">
          <cell r="A587" t="str">
            <v>9124-7230</v>
          </cell>
          <cell r="B587" t="str">
            <v>Cash in Bank - CHMP : Cash in Bank - CHMP: Wells Savings</v>
          </cell>
          <cell r="C587" t="str">
            <v>Bank</v>
          </cell>
          <cell r="D587" t="str">
            <v>Cash in Bank - CHMP: Wells Savings</v>
          </cell>
          <cell r="F587" t="str">
            <v xml:space="preserve"> Wells Savings</v>
          </cell>
        </row>
        <row r="588">
          <cell r="A588" t="str">
            <v>9129-5374</v>
          </cell>
          <cell r="B588" t="str">
            <v>Cash in Bank - CHMP : Cash in Bank - CHMP: Wells Petty Cash</v>
          </cell>
          <cell r="C588" t="str">
            <v>Bank</v>
          </cell>
          <cell r="D588" t="str">
            <v>Cash in Bank - CHMP: Wells Petty Cash Account</v>
          </cell>
          <cell r="F588" t="str">
            <v xml:space="preserve"> Wells Petty Cash</v>
          </cell>
        </row>
        <row r="589">
          <cell r="A589" t="str">
            <v>9131-PETT</v>
          </cell>
          <cell r="B589" t="str">
            <v>Cash in Bank - CHMP : Cash in Bank - CHMP - Petty Cash</v>
          </cell>
          <cell r="C589" t="str">
            <v>Bank</v>
          </cell>
          <cell r="D589" t="str">
            <v>Cash in Bank - CHMP - Petty Cash</v>
          </cell>
          <cell r="F589" t="str">
            <v xml:space="preserve"> Cash in Bank - CHMP - Petty Cash</v>
          </cell>
        </row>
        <row r="590">
          <cell r="A590" t="str">
            <v>9120-DHLA</v>
          </cell>
          <cell r="B590" t="str">
            <v>Cash in Bank - DHLA</v>
          </cell>
          <cell r="C590" t="str">
            <v>Bank</v>
          </cell>
          <cell r="D590" t="str">
            <v>Summary cash account for Dolores Huerta Learning Academy</v>
          </cell>
          <cell r="F590" t="str">
            <v>Cash in Bank - DHLA</v>
          </cell>
        </row>
        <row r="591">
          <cell r="A591" t="str">
            <v>9121-2197</v>
          </cell>
          <cell r="B591" t="str">
            <v>Cash in Bank - DHLA : Cash in Bank - DHLA: Citibank Checking (main)</v>
          </cell>
          <cell r="C591" t="str">
            <v>Bank</v>
          </cell>
          <cell r="D591" t="str">
            <v>Cash in Bank - DHLA: Citibank Checking Account</v>
          </cell>
          <cell r="F591" t="str">
            <v xml:space="preserve"> Citibank Checking (main)</v>
          </cell>
        </row>
        <row r="592">
          <cell r="A592" t="str">
            <v>9124-2346</v>
          </cell>
          <cell r="B592" t="str">
            <v>Cash in Bank - DHLA : Cash in Bank - DHLA: Citibank Money Market</v>
          </cell>
          <cell r="C592" t="str">
            <v>Bank</v>
          </cell>
          <cell r="D592" t="str">
            <v>Cash in Bank - DHLA: Citibank Money Market Account</v>
          </cell>
          <cell r="F592" t="str">
            <v xml:space="preserve"> Citibank Money Market</v>
          </cell>
        </row>
        <row r="593">
          <cell r="A593" t="str">
            <v>9127-2213</v>
          </cell>
          <cell r="B593" t="str">
            <v>Cash in Bank - DHLA : Cash in Bank - DHLA: Citibank School Site Council</v>
          </cell>
          <cell r="C593" t="str">
            <v>Bank</v>
          </cell>
          <cell r="D593" t="str">
            <v>Cash in Bank - DHLA: Citibank School Site Council</v>
          </cell>
          <cell r="F593" t="str">
            <v xml:space="preserve"> Citibank School Site Council</v>
          </cell>
        </row>
        <row r="594">
          <cell r="A594" t="str">
            <v>9120-DISC</v>
          </cell>
          <cell r="B594" t="str">
            <v>Cash in Bank - DISC</v>
          </cell>
          <cell r="C594" t="str">
            <v>Bank</v>
          </cell>
          <cell r="D594" t="str">
            <v>Summary cash account for Discovery Charter School</v>
          </cell>
          <cell r="F594" t="str">
            <v>Cash in Bank - DISC</v>
          </cell>
        </row>
        <row r="595">
          <cell r="A595" t="str">
            <v>9121-9923</v>
          </cell>
          <cell r="B595" t="str">
            <v>Cash in Bank - DISC : Cash in Bank - DISC: WM Checking</v>
          </cell>
          <cell r="C595" t="str">
            <v>Bank</v>
          </cell>
          <cell r="D595" t="str">
            <v>Cash in Bank - DISC: Washington Mutual Checking Account</v>
          </cell>
          <cell r="F595" t="str">
            <v xml:space="preserve"> WM Checking</v>
          </cell>
        </row>
        <row r="596">
          <cell r="A596" t="str">
            <v>9122-1647</v>
          </cell>
          <cell r="B596" t="str">
            <v>Cash in Bank - DISC : Cash in Bank - DISC: WM Script</v>
          </cell>
          <cell r="C596" t="str">
            <v>Bank</v>
          </cell>
          <cell r="D596" t="str">
            <v>Cash in Bank - DISC: Washington Mutual Script Account</v>
          </cell>
          <cell r="F596" t="str">
            <v xml:space="preserve"> WM Script</v>
          </cell>
        </row>
        <row r="597">
          <cell r="A597" t="str">
            <v>9123-0446</v>
          </cell>
          <cell r="B597" t="str">
            <v>Cash in Bank - DISC : Cash in Bank - DISC: WM</v>
          </cell>
          <cell r="C597" t="str">
            <v>Bank</v>
          </cell>
          <cell r="D597" t="str">
            <v>Cash in Bank - DISC: Washington Mutual Account</v>
          </cell>
          <cell r="F597" t="str">
            <v xml:space="preserve"> WM</v>
          </cell>
        </row>
        <row r="598">
          <cell r="A598" t="str">
            <v>9124-7802</v>
          </cell>
          <cell r="B598" t="str">
            <v>Cash in Bank - DISC : Cash in Bank - DISC: WM Money Market</v>
          </cell>
          <cell r="C598" t="str">
            <v>Bank</v>
          </cell>
          <cell r="D598" t="str">
            <v>Cash in Bank - DISC: WM Money Market</v>
          </cell>
          <cell r="F598" t="str">
            <v xml:space="preserve"> WM Money Market</v>
          </cell>
        </row>
        <row r="599">
          <cell r="A599" t="str">
            <v>9129-0344</v>
          </cell>
          <cell r="B599" t="str">
            <v>Cash in Bank - DISC : Cash in Bank - DISC: WM Petty Cash</v>
          </cell>
          <cell r="C599" t="str">
            <v>Bank</v>
          </cell>
          <cell r="D599" t="str">
            <v>Cash in Bank - DISC: Washington Mutual Petty Cash Account</v>
          </cell>
          <cell r="F599" t="str">
            <v xml:space="preserve"> WM Petty Cash</v>
          </cell>
        </row>
        <row r="600">
          <cell r="A600" t="str">
            <v>9120-ECHS</v>
          </cell>
          <cell r="B600" t="str">
            <v>Cash in Bank - ECHS</v>
          </cell>
          <cell r="C600" t="str">
            <v>Bank</v>
          </cell>
          <cell r="D600" t="str">
            <v>Summary cash account for Environmental Charter High School</v>
          </cell>
          <cell r="F600" t="str">
            <v>Cash in Bank - ECHS</v>
          </cell>
        </row>
        <row r="601">
          <cell r="A601" t="str">
            <v>9110-ECHS</v>
          </cell>
          <cell r="B601" t="str">
            <v>Cash in Bank - ECHS : 9110-ECHS Cash in County</v>
          </cell>
          <cell r="C601" t="str">
            <v>Bank</v>
          </cell>
          <cell r="D601" t="str">
            <v>9110-ECHS Cash in County</v>
          </cell>
          <cell r="F601" t="str">
            <v xml:space="preserve"> 9110-ECHS Cash in County</v>
          </cell>
        </row>
        <row r="602">
          <cell r="A602" t="str">
            <v>9121-2423</v>
          </cell>
          <cell r="B602" t="str">
            <v>Cash in Bank - ECHS : Cash in Bank - ECHS: Calif. CU Checking (main)</v>
          </cell>
          <cell r="C602" t="str">
            <v>Bank</v>
          </cell>
          <cell r="D602" t="str">
            <v>Cash in Bank - ECHS: Calif. CU Checking (main)</v>
          </cell>
          <cell r="F602" t="str">
            <v xml:space="preserve"> Calif. CU Checking (main)</v>
          </cell>
        </row>
        <row r="603">
          <cell r="A603" t="str">
            <v>9121-4191</v>
          </cell>
          <cell r="B603" t="str">
            <v>Cash in Bank - ECHS : Cash in Bank - ECHS: Calif. CU Checking (closed)</v>
          </cell>
          <cell r="C603" t="str">
            <v>Bank</v>
          </cell>
          <cell r="D603" t="str">
            <v>Cash in Bank - ECHS: Calif. Credit Union Checking Account</v>
          </cell>
          <cell r="F603" t="str">
            <v xml:space="preserve"> Calif. CU Checking (closed)</v>
          </cell>
        </row>
        <row r="604">
          <cell r="A604" t="str">
            <v>9122-8464</v>
          </cell>
          <cell r="B604" t="str">
            <v>Cash in Bank - ECHS : Cash in Bank - ECHS - Library Grant</v>
          </cell>
          <cell r="C604" t="str">
            <v>Bank</v>
          </cell>
          <cell r="D604" t="str">
            <v>Library Grant Account</v>
          </cell>
          <cell r="F604" t="str">
            <v xml:space="preserve"> Cash in Bank - ECHS - Library Grant</v>
          </cell>
        </row>
        <row r="605">
          <cell r="A605" t="str">
            <v>9124-6375</v>
          </cell>
          <cell r="B605" t="str">
            <v>Cash in Bank - ECHS : Cash in Bank - ECMS - CD</v>
          </cell>
          <cell r="C605" t="str">
            <v>Bank</v>
          </cell>
          <cell r="D605" t="str">
            <v>Cash in Bank - ECMS - CD</v>
          </cell>
          <cell r="F605" t="str">
            <v xml:space="preserve"> Cash in Bank - ECMS - CD</v>
          </cell>
        </row>
        <row r="606">
          <cell r="A606" t="str">
            <v>9129-1865</v>
          </cell>
          <cell r="B606" t="str">
            <v>Cash in Bank - ECHS : Cash in Bank - ECHS: Calif. CU Checking - Petty Cash</v>
          </cell>
          <cell r="C606" t="str">
            <v>Bank</v>
          </cell>
          <cell r="D606" t="str">
            <v>Cash in Bank - ECHS: Calif. CU Checking - Petty Cash</v>
          </cell>
          <cell r="F606" t="str">
            <v xml:space="preserve"> Calif. CU Checking - Petty Cash</v>
          </cell>
        </row>
        <row r="607">
          <cell r="A607" t="str">
            <v>9130-PETT</v>
          </cell>
          <cell r="B607" t="str">
            <v>Cash in Bank - ECHS : Cash in Bank - ECHS - Petty Cash</v>
          </cell>
          <cell r="C607" t="str">
            <v>Bank</v>
          </cell>
          <cell r="D607" t="str">
            <v>Cash in Bank - ECHS - Petty Cash</v>
          </cell>
          <cell r="F607" t="str">
            <v xml:space="preserve"> Cash in Bank - ECHS - Petty Cash</v>
          </cell>
        </row>
        <row r="608">
          <cell r="A608" t="str">
            <v>9120-ECR</v>
          </cell>
          <cell r="B608" t="str">
            <v>Cash in Bank - ECR</v>
          </cell>
          <cell r="C608" t="str">
            <v>Bank</v>
          </cell>
          <cell r="D608" t="str">
            <v>Summary cash account for Ernestine C. Reems</v>
          </cell>
          <cell r="F608" t="str">
            <v>Cash in Bank - ECR</v>
          </cell>
        </row>
        <row r="609">
          <cell r="A609" t="str">
            <v>9121-6462</v>
          </cell>
          <cell r="B609" t="str">
            <v>Cash in Bank - ECR : Cash In Bank - ECR: Alta Alliance Checking (Main)</v>
          </cell>
          <cell r="C609" t="str">
            <v>Bank</v>
          </cell>
          <cell r="D609" t="str">
            <v>Cash In Bank - ECR: Alta Alliance Checking (Main)</v>
          </cell>
          <cell r="F609" t="str">
            <v xml:space="preserve"> Alta Alliance Checking (Main)</v>
          </cell>
        </row>
        <row r="610">
          <cell r="A610" t="str">
            <v>9122-4906</v>
          </cell>
          <cell r="B610" t="str">
            <v>Cash in Bank - ECR : Cash in Bank - ECR: BofA Checking</v>
          </cell>
          <cell r="C610" t="str">
            <v>Bank</v>
          </cell>
          <cell r="D610" t="str">
            <v>Cash in Bank - ECR: BofA Checking Account</v>
          </cell>
          <cell r="F610" t="str">
            <v xml:space="preserve"> BofA Checking</v>
          </cell>
        </row>
        <row r="611">
          <cell r="A611" t="str">
            <v>9128-4905</v>
          </cell>
          <cell r="B611" t="str">
            <v>Cash in Bank - ECR : Cash in Bank - ECR: BofA Petty Cash</v>
          </cell>
          <cell r="C611" t="str">
            <v>Bank</v>
          </cell>
          <cell r="D611" t="str">
            <v>Cash in Bank - ECR: BofA Petty Cash Account</v>
          </cell>
          <cell r="F611" t="str">
            <v xml:space="preserve"> BofA Petty Cash</v>
          </cell>
        </row>
        <row r="612">
          <cell r="A612" t="str">
            <v>9129-6497</v>
          </cell>
          <cell r="B612" t="str">
            <v>Cash in Bank - ECR : Cash In Bank - ECR: Alta Alliance Petty Cash</v>
          </cell>
          <cell r="C612" t="str">
            <v>Bank</v>
          </cell>
          <cell r="D612" t="str">
            <v>Cash In Bank - ECR: Alta Alliance Petty Cash</v>
          </cell>
          <cell r="F612" t="str">
            <v xml:space="preserve"> Alta Alliance Petty Cash</v>
          </cell>
        </row>
        <row r="613">
          <cell r="A613" t="str">
            <v>9120-ENVS</v>
          </cell>
          <cell r="B613" t="str">
            <v>Cash in Bank - Envision Schools</v>
          </cell>
          <cell r="C613" t="str">
            <v>Bank</v>
          </cell>
          <cell r="D613" t="str">
            <v>Summary cash account for Envision Schools</v>
          </cell>
          <cell r="F613" t="str">
            <v>Cash in Bank - Envision Schools</v>
          </cell>
        </row>
        <row r="614">
          <cell r="A614" t="str">
            <v>9121-6894</v>
          </cell>
          <cell r="B614" t="str">
            <v>Cash in Bank - Envision Schools : Cash in Bank - Envision Schools: CNB checking (main)</v>
          </cell>
          <cell r="C614" t="str">
            <v>Bank</v>
          </cell>
          <cell r="D614" t="str">
            <v>Cash in Bank - Envision Schools: CNB checking (main)</v>
          </cell>
          <cell r="F614" t="str">
            <v xml:space="preserve"> CNB checking (main)</v>
          </cell>
        </row>
        <row r="615">
          <cell r="A615" t="str">
            <v>9123-0288</v>
          </cell>
          <cell r="B615" t="str">
            <v>Cash in Bank - Envision Schools : Cash in Bank - Envision Schools: CNB checking (ES)</v>
          </cell>
          <cell r="C615" t="str">
            <v>Bank</v>
          </cell>
          <cell r="D615" t="str">
            <v>Cash in Bank - Envision Schools: CNB checking (ES)</v>
          </cell>
          <cell r="F615" t="str">
            <v xml:space="preserve"> CNB checking (ES)</v>
          </cell>
        </row>
        <row r="616">
          <cell r="A616" t="str">
            <v>9130-ESPC</v>
          </cell>
          <cell r="B616" t="str">
            <v>Cash in Bank - Envision Schools : Cash in Bank - Envision Schools: Petty Cash Imprest Acct</v>
          </cell>
          <cell r="C616" t="str">
            <v>Bank</v>
          </cell>
          <cell r="D616" t="str">
            <v>Cash in Bank - Envision Schools: Petty Cash Imprest Acct</v>
          </cell>
          <cell r="F616" t="str">
            <v xml:space="preserve"> Petty Cash Imprest Acct</v>
          </cell>
        </row>
        <row r="617">
          <cell r="A617" t="str">
            <v>9120-EP</v>
          </cell>
          <cell r="B617" t="str">
            <v>Cash in Bank - EP</v>
          </cell>
          <cell r="C617" t="str">
            <v>Bank</v>
          </cell>
          <cell r="D617" t="str">
            <v>Summary cash account for Escuela Popular</v>
          </cell>
          <cell r="F617" t="str">
            <v>Cash in Bank - EP</v>
          </cell>
        </row>
        <row r="618">
          <cell r="A618" t="str">
            <v>9121-6064</v>
          </cell>
          <cell r="B618" t="str">
            <v>Cash in Bank - EP : Cash in Bank - EP: Heritage Bank Checking</v>
          </cell>
          <cell r="C618" t="str">
            <v>Bank</v>
          </cell>
          <cell r="D618" t="str">
            <v>Cash in Bank - EP: Heritage Bank Checking Account</v>
          </cell>
          <cell r="F618" t="str">
            <v xml:space="preserve"> Heritage Bank Checking</v>
          </cell>
        </row>
        <row r="619">
          <cell r="A619" t="str">
            <v>9122-6072</v>
          </cell>
          <cell r="B619" t="str">
            <v>Cash in Bank - EP : Cash in Bank - EP: Heritage Bank Donation</v>
          </cell>
          <cell r="C619" t="str">
            <v>Bank</v>
          </cell>
          <cell r="D619" t="str">
            <v>Cash in Bank - EP: Heritage Bank Donation Account</v>
          </cell>
          <cell r="F619" t="str">
            <v xml:space="preserve"> Heritage Bank Donation</v>
          </cell>
        </row>
        <row r="620">
          <cell r="A620" t="str">
            <v>9120-ETAA</v>
          </cell>
          <cell r="B620" t="str">
            <v>Cash in Bank - ETAA</v>
          </cell>
          <cell r="C620" t="str">
            <v>Bank</v>
          </cell>
          <cell r="D620" t="str">
            <v>Summary cash account for ETAA</v>
          </cell>
          <cell r="F620" t="str">
            <v>Cash in Bank - ETAA</v>
          </cell>
        </row>
        <row r="621">
          <cell r="A621" t="str">
            <v>9121-6620</v>
          </cell>
          <cell r="B621" t="str">
            <v>Cash in Bank - ETAA : Cash in Bank - ETAA: Wells Checking (main)</v>
          </cell>
          <cell r="C621" t="str">
            <v>Bank</v>
          </cell>
          <cell r="D621" t="str">
            <v>Cash in Bank - ETAA: Wells Checking Account</v>
          </cell>
          <cell r="F621" t="str">
            <v xml:space="preserve"> Wells Checking (main)</v>
          </cell>
        </row>
        <row r="622">
          <cell r="A622" t="str">
            <v>9129-6808</v>
          </cell>
          <cell r="B622" t="str">
            <v>Cash in Bank - ETAA : Cash in Bank - ETAA: Wells Petty Cash</v>
          </cell>
          <cell r="C622" t="str">
            <v>Bank</v>
          </cell>
          <cell r="D622" t="str">
            <v>Cash in Bank - ETAA: Wells Petty Cash Account</v>
          </cell>
          <cell r="F622" t="str">
            <v xml:space="preserve"> Wells Petty Cash</v>
          </cell>
        </row>
        <row r="623">
          <cell r="A623" t="str">
            <v>9120-FKCS</v>
          </cell>
          <cell r="B623" t="str">
            <v>Cash in Bank - FKCS</v>
          </cell>
          <cell r="C623" t="str">
            <v>Bank</v>
          </cell>
          <cell r="D623" t="str">
            <v>Summary cash account for Five Keys Charter School</v>
          </cell>
          <cell r="F623" t="str">
            <v>Cash in Bank - FKCS</v>
          </cell>
        </row>
        <row r="624">
          <cell r="A624" t="str">
            <v>9121-0660</v>
          </cell>
          <cell r="B624" t="str">
            <v>Cash in Bank - FKCS : Cash in Bank - FKCS: Wells Checking</v>
          </cell>
          <cell r="C624" t="str">
            <v>Bank</v>
          </cell>
          <cell r="D624" t="str">
            <v>Cash in Bank - FKCS: Wells Checking Account</v>
          </cell>
          <cell r="F624" t="str">
            <v xml:space="preserve"> Wells Checking</v>
          </cell>
        </row>
        <row r="625">
          <cell r="A625" t="str">
            <v>9122-8371</v>
          </cell>
          <cell r="B625" t="str">
            <v>Cash in Bank - FKCS : Cash in Bank - FKCS: 1st Republic Checking (Main)</v>
          </cell>
          <cell r="C625" t="str">
            <v>Bank</v>
          </cell>
          <cell r="D625" t="str">
            <v>Cash in Bank - FKCS: 1st Republic Checking Account (Main)</v>
          </cell>
          <cell r="F625" t="str">
            <v xml:space="preserve"> 1st Republic Checking (Main)</v>
          </cell>
        </row>
        <row r="626">
          <cell r="A626" t="str">
            <v>9124-8389</v>
          </cell>
          <cell r="B626" t="str">
            <v>Cash in Bank - FKCS : Cash in Bank - FKCS: 1st Republic Savings</v>
          </cell>
          <cell r="C626" t="str">
            <v>Bank</v>
          </cell>
          <cell r="D626" t="str">
            <v>Cash in Bank - FKCS: 1st Republic Savings Account</v>
          </cell>
          <cell r="F626" t="str">
            <v xml:space="preserve"> 1st Republic Savings</v>
          </cell>
        </row>
        <row r="627">
          <cell r="A627" t="str">
            <v>9120-GVCS</v>
          </cell>
          <cell r="B627" t="str">
            <v>Cash in Bank - GVCS</v>
          </cell>
          <cell r="C627" t="str">
            <v>Bank</v>
          </cell>
          <cell r="D627" t="str">
            <v>Summary cash account for Golden Valley Charter School</v>
          </cell>
          <cell r="F627" t="str">
            <v>Cash in Bank - GVCS</v>
          </cell>
        </row>
        <row r="628">
          <cell r="A628" t="str">
            <v>9121-2760</v>
          </cell>
          <cell r="B628" t="str">
            <v>Cash in Bank - GVCS : Cash in Bank - GVCS: Wells Fargo Checking (main)</v>
          </cell>
          <cell r="C628" t="str">
            <v>Bank</v>
          </cell>
          <cell r="D628" t="str">
            <v>Cash in Bank - GVCS: Wells Fargo Checking (main)</v>
          </cell>
          <cell r="F628" t="str">
            <v xml:space="preserve"> Wells Fargo Checking (main)</v>
          </cell>
        </row>
        <row r="629">
          <cell r="A629" t="str">
            <v>9121-4856</v>
          </cell>
          <cell r="B629" t="str">
            <v>Cash in Bank - GVCS : Cash in Bank - GVCS: Wash. Mutual Checking</v>
          </cell>
          <cell r="C629" t="str">
            <v>Bank</v>
          </cell>
          <cell r="D629" t="str">
            <v>Cash in Bank - GVCS: Wash. Mutual Checking Account</v>
          </cell>
          <cell r="F629" t="str">
            <v xml:space="preserve"> Wash. Mutual Checking</v>
          </cell>
        </row>
        <row r="630">
          <cell r="A630" t="str">
            <v>9123-1505</v>
          </cell>
          <cell r="B630" t="str">
            <v>Cash in Bank - GVCS : Cash in Bank - GVCS: Wash. Mutual Money Market</v>
          </cell>
          <cell r="C630" t="str">
            <v>Bank</v>
          </cell>
          <cell r="D630" t="str">
            <v>Cash in Bank - GVCS: Wash. Mutual Money Market Account</v>
          </cell>
          <cell r="F630" t="str">
            <v xml:space="preserve"> Wash. Mutual Money Market</v>
          </cell>
        </row>
        <row r="631">
          <cell r="A631" t="str">
            <v>9124-4367</v>
          </cell>
          <cell r="B631" t="str">
            <v>Cash in Bank - GVCS : Cash in Bank - GVCS: Wells Fargo Savings</v>
          </cell>
          <cell r="C631" t="str">
            <v>Bank</v>
          </cell>
          <cell r="D631" t="str">
            <v>Cash in Bank - GVCS: Wells Fargo Savings</v>
          </cell>
          <cell r="F631" t="str">
            <v xml:space="preserve"> Wells Fargo Savings</v>
          </cell>
        </row>
        <row r="632">
          <cell r="A632" t="str">
            <v>9124-8507</v>
          </cell>
          <cell r="B632" t="str">
            <v>Cash in Bank - GVCS : Cash in Bank - GVCS: Wash. Mutual Savings</v>
          </cell>
          <cell r="C632" t="str">
            <v>Bank</v>
          </cell>
          <cell r="D632" t="str">
            <v>Cash in Bank - GVCS: Wash. Mutual Savings Account</v>
          </cell>
          <cell r="F632" t="str">
            <v xml:space="preserve"> Wash. Mutual Savings</v>
          </cell>
        </row>
        <row r="633">
          <cell r="A633" t="str">
            <v>9129-2778</v>
          </cell>
          <cell r="B633" t="str">
            <v>Cash in Bank - GVCS : Cash in Bank - GVCS: Wells Fargo Petty Cash</v>
          </cell>
          <cell r="C633" t="str">
            <v>Bank</v>
          </cell>
          <cell r="D633" t="str">
            <v>Cash in Bank - GVCS: Wells Fargo Petty Cash</v>
          </cell>
          <cell r="F633" t="str">
            <v xml:space="preserve"> Wells Fargo Petty Cash</v>
          </cell>
        </row>
        <row r="634">
          <cell r="A634" t="str">
            <v>9129-4921</v>
          </cell>
          <cell r="B634" t="str">
            <v>Cash in Bank - GVCS : Cash in Bank - GVCS: Wash. Mutual Petty Cash</v>
          </cell>
          <cell r="C634" t="str">
            <v>Bank</v>
          </cell>
          <cell r="D634" t="str">
            <v>Cash in Bank - GVCS: Wash. Mutual Petty Cash Account</v>
          </cell>
          <cell r="F634" t="str">
            <v xml:space="preserve"> Wash. Mutual Petty Cash</v>
          </cell>
        </row>
        <row r="635">
          <cell r="A635" t="str">
            <v>9120-INGN</v>
          </cell>
          <cell r="B635" t="str">
            <v>Cash in Bank - Ingenium Schools</v>
          </cell>
          <cell r="C635" t="str">
            <v>Bank</v>
          </cell>
          <cell r="D635" t="str">
            <v>Summary cash account for Ingenium Schools</v>
          </cell>
          <cell r="F635" t="str">
            <v>Cash in Bank - Ingenium Schools</v>
          </cell>
        </row>
        <row r="636">
          <cell r="A636" t="str">
            <v>9121-2915</v>
          </cell>
          <cell r="B636" t="str">
            <v>Cash in Bank - Ingenium Schools : Cash in Bank - INGENIUM: US Bank Checking (main)</v>
          </cell>
          <cell r="C636" t="str">
            <v>Bank</v>
          </cell>
          <cell r="D636" t="str">
            <v>Cash in Bank - INGENIUM: US Bank Checking (main)</v>
          </cell>
          <cell r="F636" t="str">
            <v xml:space="preserve"> US Bank Checking (main)</v>
          </cell>
        </row>
        <row r="637">
          <cell r="A637" t="str">
            <v>9125-9937</v>
          </cell>
          <cell r="B637" t="str">
            <v>Cash in Bank - Ingenium Schools : Cash in Bank - Ingenium Schools - US Bank MMA</v>
          </cell>
          <cell r="C637" t="str">
            <v>Bank</v>
          </cell>
          <cell r="D637" t="str">
            <v>Ingenium Schools - US Bank MMA</v>
          </cell>
          <cell r="F637" t="str">
            <v xml:space="preserve"> Cash in Bank - Ingenium Schools - US Bank MMA</v>
          </cell>
        </row>
        <row r="638">
          <cell r="A638" t="str">
            <v>9129-3362</v>
          </cell>
          <cell r="B638" t="str">
            <v>Cash in Bank - Ingenium Schools : Cash in Bank - Ingenium Schools - Petty Cash</v>
          </cell>
          <cell r="C638" t="str">
            <v>Bank</v>
          </cell>
          <cell r="D638" t="str">
            <v>k - Ingenium Schools - Petty Cash</v>
          </cell>
          <cell r="F638" t="str">
            <v xml:space="preserve"> Cash in Bank - Ingenium Schools - Petty Cash</v>
          </cell>
        </row>
        <row r="639">
          <cell r="A639" t="str">
            <v>9129-INGN</v>
          </cell>
          <cell r="B639" t="str">
            <v>Cash in Bank - Ingenium Schools : Cash in bank - Ingenium Schools - Petty Cash</v>
          </cell>
          <cell r="C639" t="str">
            <v>Bank</v>
          </cell>
          <cell r="D639" t="str">
            <v>ash in bank - Ingenium Schools - Petty Cash</v>
          </cell>
          <cell r="F639" t="str">
            <v xml:space="preserve"> Cash in bank - Ingenium Schools - Petty Cash</v>
          </cell>
        </row>
        <row r="640">
          <cell r="A640" t="str">
            <v>9120-IVYTECH</v>
          </cell>
          <cell r="B640" t="str">
            <v>Cash in Bank - IvyTech</v>
          </cell>
          <cell r="C640" t="str">
            <v>Bank</v>
          </cell>
          <cell r="D640" t="str">
            <v>Summary cash account for IvyTech</v>
          </cell>
          <cell r="F640" t="str">
            <v>Cash in Bank - IvyTech</v>
          </cell>
        </row>
        <row r="641">
          <cell r="A641" t="str">
            <v>9121-6066</v>
          </cell>
          <cell r="B641" t="str">
            <v>Cash in Bank - IvyTech : Cash in Bank - IVYTECH: Chase Checking (main)</v>
          </cell>
          <cell r="C641" t="str">
            <v>Bank</v>
          </cell>
          <cell r="D641" t="str">
            <v>Cash in Bank - IVYTECH: Chase Checking (main)</v>
          </cell>
          <cell r="F641" t="str">
            <v xml:space="preserve"> Chase Checking (main)</v>
          </cell>
        </row>
        <row r="642">
          <cell r="A642" t="str">
            <v>9129-6140</v>
          </cell>
          <cell r="B642" t="str">
            <v>Cash in Bank - IvyTech : Cash in Bank - IVYTECH: Chase Petty Cash</v>
          </cell>
          <cell r="C642" t="str">
            <v>Bank</v>
          </cell>
          <cell r="D642" t="str">
            <v>Cash in Bank - IVYTECH: Chase Petty Cash</v>
          </cell>
          <cell r="F642" t="str">
            <v xml:space="preserve"> Chase Petty Cash</v>
          </cell>
        </row>
        <row r="643">
          <cell r="A643" t="str">
            <v>9120-JBACS</v>
          </cell>
          <cell r="B643" t="str">
            <v>Cash in Bank - JBACS</v>
          </cell>
          <cell r="C643" t="str">
            <v>Bank</v>
          </cell>
          <cell r="D643" t="str">
            <v>Summary cash account for Juan Bautista de Anza Charter Sch</v>
          </cell>
          <cell r="F643" t="str">
            <v>Cash in Bank - JBACS</v>
          </cell>
        </row>
        <row r="644">
          <cell r="A644" t="str">
            <v>9110-0100</v>
          </cell>
          <cell r="B644" t="str">
            <v>Cash in Bank - JBACS : Cash in Bank - JBACS: County Treasury</v>
          </cell>
          <cell r="C644" t="str">
            <v>Bank</v>
          </cell>
          <cell r="D644" t="str">
            <v>Cash in Bank - JBACS: County Treasury</v>
          </cell>
          <cell r="F644" t="str">
            <v xml:space="preserve"> County Treasury</v>
          </cell>
        </row>
        <row r="645">
          <cell r="A645" t="str">
            <v>9121-4882</v>
          </cell>
          <cell r="B645" t="str">
            <v>Cash in Bank - JBACS : Cash in Bank - JBACS: Borrego Checking (main)</v>
          </cell>
          <cell r="C645" t="str">
            <v>Bank</v>
          </cell>
          <cell r="D645" t="str">
            <v>Cash in Bank - JBACS: Borrego Checking (main)</v>
          </cell>
          <cell r="F645" t="str">
            <v xml:space="preserve"> Borrego Checking (main)</v>
          </cell>
        </row>
        <row r="646">
          <cell r="A646" t="str">
            <v>9122-JBACS</v>
          </cell>
          <cell r="B646" t="str">
            <v>Cash in Bank - JBACS : Cash in Bank - JBACS: Savings</v>
          </cell>
          <cell r="C646" t="str">
            <v>Bank</v>
          </cell>
          <cell r="D646" t="str">
            <v/>
          </cell>
          <cell r="F646" t="str">
            <v xml:space="preserve"> Savings</v>
          </cell>
        </row>
        <row r="647">
          <cell r="A647" t="str">
            <v>9120-LAS</v>
          </cell>
          <cell r="B647" t="str">
            <v>Cash in Bank - LAS</v>
          </cell>
          <cell r="C647" t="str">
            <v>Bank</v>
          </cell>
          <cell r="D647" t="str">
            <v>Summary cash account for Language Academy of Sacramento</v>
          </cell>
          <cell r="F647" t="str">
            <v>Cash in Bank - LAS</v>
          </cell>
        </row>
        <row r="648">
          <cell r="A648" t="str">
            <v>9121-3857</v>
          </cell>
          <cell r="B648" t="str">
            <v>Cash in Bank - LAS : Cash in Bank - LAS: SFCU Checking</v>
          </cell>
          <cell r="C648" t="str">
            <v>Bank</v>
          </cell>
          <cell r="D648" t="str">
            <v>Cash in Bank - LAS: SFCU Checking Account</v>
          </cell>
          <cell r="F648" t="str">
            <v xml:space="preserve"> SFCU Checking</v>
          </cell>
        </row>
        <row r="649">
          <cell r="A649" t="str">
            <v>9124-857S</v>
          </cell>
          <cell r="B649" t="str">
            <v>Cash in Bank - LAS : Cash in Bank - LAS: SFCU Savings</v>
          </cell>
          <cell r="C649" t="str">
            <v>Bank</v>
          </cell>
          <cell r="D649" t="str">
            <v>Cash in Bank - LAS: SFCU Savings Account</v>
          </cell>
          <cell r="F649" t="str">
            <v xml:space="preserve"> SFCU Savings</v>
          </cell>
        </row>
        <row r="650">
          <cell r="A650" t="str">
            <v>9125-857M</v>
          </cell>
          <cell r="B650" t="str">
            <v>Cash in Bank - LAS : Cash in Bank - LAS: SFCU Money Market</v>
          </cell>
          <cell r="C650" t="str">
            <v>Bank</v>
          </cell>
          <cell r="D650" t="str">
            <v>Cash in Bank - LAS: SFCU Money Market Account</v>
          </cell>
          <cell r="F650" t="str">
            <v xml:space="preserve"> SFCU Money Market</v>
          </cell>
        </row>
        <row r="651">
          <cell r="A651" t="str">
            <v>9126-857C</v>
          </cell>
          <cell r="B651" t="str">
            <v>Cash in Bank - LAS : Cash in Bank - LAS: SFCU CD</v>
          </cell>
          <cell r="C651" t="str">
            <v>Bank</v>
          </cell>
          <cell r="D651" t="str">
            <v>Cash in Bank - LAS: SFCU CD Account</v>
          </cell>
          <cell r="F651" t="str">
            <v xml:space="preserve"> SFCU CD</v>
          </cell>
        </row>
        <row r="652">
          <cell r="A652" t="str">
            <v>9120-LCCS</v>
          </cell>
          <cell r="B652" t="str">
            <v>Cash in Bank - LCCS</v>
          </cell>
          <cell r="C652" t="str">
            <v>Bank</v>
          </cell>
          <cell r="D652" t="str">
            <v>Summary cash account for Lighthouse Community Charter School</v>
          </cell>
          <cell r="F652" t="str">
            <v>Cash in Bank - LCCS</v>
          </cell>
        </row>
        <row r="653">
          <cell r="A653" t="str">
            <v>9121-6073</v>
          </cell>
          <cell r="B653" t="str">
            <v>Cash in Bank - LCCS : Cash in Bank - LCCS: Wells Checking (Main)</v>
          </cell>
          <cell r="C653" t="str">
            <v>Bank</v>
          </cell>
          <cell r="D653" t="str">
            <v>Cash in Bank - LCCS: Wells Checking Account (Main)</v>
          </cell>
          <cell r="F653" t="str">
            <v xml:space="preserve"> Wells Checking (Main)</v>
          </cell>
        </row>
        <row r="654">
          <cell r="A654" t="str">
            <v>9122-9446</v>
          </cell>
          <cell r="B654" t="str">
            <v>Cash in Bank - LCCS : Cash in Bank - LCCS: Wells HY Savings</v>
          </cell>
          <cell r="C654" t="str">
            <v>Bank</v>
          </cell>
          <cell r="D654" t="str">
            <v>Cash in Bank - LCCS: Wells HY Savings</v>
          </cell>
          <cell r="F654" t="str">
            <v xml:space="preserve"> Wells HY Savings</v>
          </cell>
        </row>
        <row r="655">
          <cell r="A655" t="str">
            <v>9123-4488</v>
          </cell>
          <cell r="B655" t="str">
            <v>Cash in Bank - LCCS : Cash in Bank - LCCS: Wells Investment (AG)</v>
          </cell>
          <cell r="C655" t="str">
            <v>Bank</v>
          </cell>
          <cell r="D655" t="str">
            <v>Cash in Bank - LCCS: Wells Investment Account (AG)</v>
          </cell>
          <cell r="F655" t="str">
            <v xml:space="preserve"> Wells Investment (AG)</v>
          </cell>
        </row>
        <row r="656">
          <cell r="A656" t="str">
            <v>9124-1020</v>
          </cell>
          <cell r="B656" t="str">
            <v>Cash in Bank - LCCS : Cash in Bank - LCCS: Wells Market Rate Savings (AG)</v>
          </cell>
          <cell r="C656" t="str">
            <v>Bank</v>
          </cell>
          <cell r="D656" t="str">
            <v>Cash in Bank - LCCS: Wells Market Rate Savings Account (AG)</v>
          </cell>
          <cell r="F656" t="str">
            <v xml:space="preserve"> Wells Market Rate Savings (AG)</v>
          </cell>
        </row>
        <row r="657">
          <cell r="A657" t="str">
            <v>9125-1004</v>
          </cell>
          <cell r="B657" t="str">
            <v>Cash in Bank - LCCS : Cash in Bank - LCCS: Wells Savings (AG)</v>
          </cell>
          <cell r="C657" t="str">
            <v>Bank</v>
          </cell>
          <cell r="D657" t="str">
            <v>Cash in Bank - LCCS: Wells Performance Savings Account (AG)</v>
          </cell>
          <cell r="F657" t="str">
            <v xml:space="preserve"> Wells Savings (AG)</v>
          </cell>
        </row>
        <row r="658">
          <cell r="A658" t="str">
            <v>9126-8037</v>
          </cell>
          <cell r="B658" t="str">
            <v>Cash in Bank - LCCS : Cash in Bank - LCCS: PNB Savings (AG)</v>
          </cell>
          <cell r="C658" t="str">
            <v>Bank</v>
          </cell>
          <cell r="D658" t="str">
            <v>Cash in Bank - LCCS: Pacific Nat'l Bank - Savings Acct (AG)</v>
          </cell>
          <cell r="F658" t="str">
            <v xml:space="preserve"> PNB Savings (AG)</v>
          </cell>
        </row>
        <row r="659">
          <cell r="A659" t="str">
            <v>9127-1972</v>
          </cell>
          <cell r="B659" t="str">
            <v>Cash in Bank - LCCS : Cash in Bank - LCCS: Wells Gala Account</v>
          </cell>
          <cell r="C659" t="str">
            <v>Bank</v>
          </cell>
          <cell r="D659" t="str">
            <v>Cash in Bank - LCCS: Wells Gala Account</v>
          </cell>
          <cell r="F659" t="str">
            <v xml:space="preserve"> Wells Gala Account</v>
          </cell>
        </row>
        <row r="660">
          <cell r="A660" t="str">
            <v>9128-2262</v>
          </cell>
          <cell r="B660" t="str">
            <v>Cash in Bank - LCCS : Cash in Bank - LCCS: One CA Gala Account</v>
          </cell>
          <cell r="C660" t="str">
            <v>Bank</v>
          </cell>
          <cell r="D660" t="str">
            <v>Cash in Bank - LCCS: One CA Gala Account</v>
          </cell>
          <cell r="F660" t="str">
            <v xml:space="preserve"> One CA Gala Account</v>
          </cell>
        </row>
        <row r="661">
          <cell r="A661" t="str">
            <v>9120-MAAC</v>
          </cell>
          <cell r="B661" t="str">
            <v>Cash in Bank - MAAC</v>
          </cell>
          <cell r="C661" t="str">
            <v>Bank</v>
          </cell>
          <cell r="D661" t="str">
            <v>Summary cash account for Media Art Academy at Centinela</v>
          </cell>
          <cell r="F661" t="str">
            <v>Cash in Bank - MAAC</v>
          </cell>
        </row>
        <row r="662">
          <cell r="A662" t="str">
            <v>9121-1208</v>
          </cell>
          <cell r="B662" t="str">
            <v>Cash in Bank - MAAC : Cash in Bank - MAAC: BofA Checking</v>
          </cell>
          <cell r="C662" t="str">
            <v>Bank</v>
          </cell>
          <cell r="D662" t="str">
            <v>Cash in Bank - MAAC: BofA Checking Account</v>
          </cell>
          <cell r="F662" t="str">
            <v xml:space="preserve"> BofA Checking</v>
          </cell>
        </row>
        <row r="663">
          <cell r="A663" t="str">
            <v>9124-9042</v>
          </cell>
          <cell r="B663" t="str">
            <v>Cash in Bank - MAAC : Cash in Bank - MAAC: BofA Savings</v>
          </cell>
          <cell r="C663" t="str">
            <v>Bank</v>
          </cell>
          <cell r="D663" t="str">
            <v>Cash in Bank - MAAC: BofA Savings Account</v>
          </cell>
          <cell r="F663" t="str">
            <v xml:space="preserve"> BofA Savings</v>
          </cell>
        </row>
        <row r="664">
          <cell r="A664" t="str">
            <v>9120-MCSI</v>
          </cell>
          <cell r="B664" t="str">
            <v>Cash in Bank - MCSI</v>
          </cell>
          <cell r="C664" t="str">
            <v>Bank</v>
          </cell>
          <cell r="D664" t="str">
            <v>Cash in Bank - MCSI</v>
          </cell>
          <cell r="F664" t="str">
            <v>Cash in Bank - MCSI</v>
          </cell>
        </row>
        <row r="665">
          <cell r="A665" t="str">
            <v>9121-5901</v>
          </cell>
          <cell r="B665" t="str">
            <v>Cash in Bank - MCSI : Cash in Bank - MCSI - Plumas Checking (Main)</v>
          </cell>
          <cell r="C665" t="str">
            <v>Bank</v>
          </cell>
          <cell r="D665" t="str">
            <v>Cash in Bank - MCSI - Plumas Checking (Main)</v>
          </cell>
          <cell r="F665" t="str">
            <v xml:space="preserve"> Cash in Bank - MCSI - Plumas Checking (Main)</v>
          </cell>
        </row>
        <row r="666">
          <cell r="A666" t="str">
            <v>9125-TREAS</v>
          </cell>
          <cell r="B666" t="str">
            <v>Cash in Bank - MCSI : Cash in Bank - MCSI - County Treasury</v>
          </cell>
          <cell r="C666" t="str">
            <v>Bank</v>
          </cell>
          <cell r="D666" t="str">
            <v>Cash in Bank - MCSI - County Treasury</v>
          </cell>
          <cell r="F666" t="str">
            <v xml:space="preserve"> Cash in Bank - MCSI - County Treasury</v>
          </cell>
        </row>
        <row r="667">
          <cell r="A667" t="str">
            <v>9120-NCTT</v>
          </cell>
          <cell r="B667" t="str">
            <v>Cash in Bank - NCTT</v>
          </cell>
          <cell r="C667" t="str">
            <v>Bank</v>
          </cell>
          <cell r="D667" t="str">
            <v>Summary bank account for NCTT</v>
          </cell>
          <cell r="F667" t="str">
            <v>Cash in Bank - NCTT</v>
          </cell>
        </row>
        <row r="668">
          <cell r="A668" t="str">
            <v>9121-0168</v>
          </cell>
          <cell r="B668" t="str">
            <v>Cash in Bank - NCTT : Cash in Bank - NCTT: 1st Nat'l Bank of SoCal Checking (Main)</v>
          </cell>
          <cell r="C668" t="str">
            <v>Bank</v>
          </cell>
          <cell r="D668" t="str">
            <v>Cash in Bank - NCTT: 1st Nat'l Bank of SoCal Checking (Main)</v>
          </cell>
          <cell r="F668" t="str">
            <v xml:space="preserve"> 1st Nat'l Bank of SoCal Checking (Main)</v>
          </cell>
        </row>
        <row r="669">
          <cell r="A669" t="str">
            <v>9122-0176</v>
          </cell>
          <cell r="B669" t="str">
            <v>Cash in Bank - NCTT : Cash in Bank - NCTT: 1st Nat'l Bank of SoCal Petty Cash</v>
          </cell>
          <cell r="C669" t="str">
            <v>Bank</v>
          </cell>
          <cell r="D669" t="str">
            <v>Cash in Bank - NCTT: 1st Nat'l Bank of SoCal Petty Cash</v>
          </cell>
          <cell r="F669" t="str">
            <v xml:space="preserve"> 1st Nat'l Bank of SoCal Petty Cash</v>
          </cell>
        </row>
        <row r="670">
          <cell r="A670" t="str">
            <v>9123-0184</v>
          </cell>
          <cell r="B670" t="str">
            <v>Cash in Bank - NCTT : Cash in Bank - NCTT: 1st Nat'l Bank of SoCal Trust</v>
          </cell>
          <cell r="C670" t="str">
            <v>Bank</v>
          </cell>
          <cell r="D670" t="str">
            <v>Cash in Bank - NCTT: 1st Nat'l Bank of SoCal Trust</v>
          </cell>
          <cell r="F670" t="str">
            <v xml:space="preserve"> 1st Nat'l Bank of SoCal Trust</v>
          </cell>
        </row>
        <row r="671">
          <cell r="A671" t="str">
            <v>9124-CNTY</v>
          </cell>
          <cell r="B671" t="str">
            <v>Cash in Bank - NCTT : Cash in Bank - NCTT: Cash at the County</v>
          </cell>
          <cell r="C671" t="str">
            <v>Bank</v>
          </cell>
          <cell r="D671" t="str">
            <v>Cash in Bank - NCTT: Cash at the County</v>
          </cell>
          <cell r="F671" t="str">
            <v xml:space="preserve"> Cash at the County</v>
          </cell>
        </row>
        <row r="672">
          <cell r="A672" t="str">
            <v>9120-NDA</v>
          </cell>
          <cell r="B672" t="str">
            <v>Cash in Bank - NDA</v>
          </cell>
          <cell r="C672" t="str">
            <v>Bank</v>
          </cell>
          <cell r="D672" t="str">
            <v>Summary cash account for New Day Academy</v>
          </cell>
          <cell r="F672" t="str">
            <v>Cash in Bank - NDA</v>
          </cell>
        </row>
        <row r="673">
          <cell r="A673" t="str">
            <v>9121-0455</v>
          </cell>
          <cell r="B673" t="str">
            <v>Cash in Bank - NDA : Cash in Bank - NDA: Checking</v>
          </cell>
          <cell r="C673" t="str">
            <v>Bank</v>
          </cell>
          <cell r="D673" t="str">
            <v>Cash in Bank - NDA: checking account</v>
          </cell>
          <cell r="F673" t="str">
            <v xml:space="preserve"> Checking</v>
          </cell>
        </row>
        <row r="674">
          <cell r="A674" t="str">
            <v>9120-NEA</v>
          </cell>
          <cell r="B674" t="str">
            <v>Cash in Bank - NEA</v>
          </cell>
          <cell r="C674" t="str">
            <v>Bank</v>
          </cell>
          <cell r="D674" t="str">
            <v>Cash in Bank - Nea</v>
          </cell>
          <cell r="F674" t="str">
            <v>Cash in Bank - NEA</v>
          </cell>
        </row>
        <row r="675">
          <cell r="A675" t="str">
            <v>9121-8221</v>
          </cell>
          <cell r="B675" t="str">
            <v>Cash in Bank - NEA : Cash in Bank - NEA: Citibank Checking (main)</v>
          </cell>
          <cell r="C675" t="str">
            <v>Bank</v>
          </cell>
          <cell r="D675" t="str">
            <v>Cash in Bank - NEA: Citibank Checking</v>
          </cell>
          <cell r="F675" t="str">
            <v xml:space="preserve"> Citibank Checking (main)</v>
          </cell>
        </row>
        <row r="676">
          <cell r="A676" t="str">
            <v>9124-1172</v>
          </cell>
          <cell r="B676" t="str">
            <v>Cash in Bank - NEA : Cash in Bank - NEA: Citibank Money Market</v>
          </cell>
          <cell r="C676" t="str">
            <v>Bank</v>
          </cell>
          <cell r="D676" t="str">
            <v>Cash in Bank - NEA: Citibank Money Market</v>
          </cell>
          <cell r="F676" t="str">
            <v xml:space="preserve"> Citibank Money Market</v>
          </cell>
        </row>
        <row r="677">
          <cell r="A677" t="str">
            <v>9129-8213</v>
          </cell>
          <cell r="B677" t="str">
            <v>Cash in Bank - NEA : Cash in Bank - Nea: Citibank Petty Cas</v>
          </cell>
          <cell r="C677" t="str">
            <v>Bank</v>
          </cell>
          <cell r="D677" t="str">
            <v>Cash in Bank - Nea: Citibank Petty Cas</v>
          </cell>
          <cell r="F677" t="str">
            <v xml:space="preserve"> Citibank Petty Cas</v>
          </cell>
        </row>
        <row r="678">
          <cell r="A678" t="str">
            <v>9120-NOVA</v>
          </cell>
          <cell r="B678" t="str">
            <v>Cash in Bank - NOVA</v>
          </cell>
          <cell r="C678" t="str">
            <v>Bank</v>
          </cell>
          <cell r="D678" t="str">
            <v>Summary cash account for Nova Meridian Academy</v>
          </cell>
          <cell r="F678" t="str">
            <v>Cash in Bank - NOVA</v>
          </cell>
        </row>
        <row r="679">
          <cell r="A679" t="str">
            <v>9121-3657</v>
          </cell>
          <cell r="B679" t="str">
            <v>Cash in Bank - NOVA : Cash in Bank - NOVA: Checking</v>
          </cell>
          <cell r="C679" t="str">
            <v>Bank</v>
          </cell>
          <cell r="D679" t="str">
            <v>Cash in Bank - NOVA: checking account</v>
          </cell>
          <cell r="F679" t="str">
            <v xml:space="preserve"> Checking</v>
          </cell>
        </row>
        <row r="680">
          <cell r="A680" t="str">
            <v>9122-9264</v>
          </cell>
          <cell r="B680" t="str">
            <v>Cash in Bank - NOVA : Cash in Bank - NOVA: Checking (new)</v>
          </cell>
          <cell r="C680" t="str">
            <v>Bank</v>
          </cell>
          <cell r="D680" t="str">
            <v/>
          </cell>
          <cell r="F680" t="str">
            <v xml:space="preserve"> Checking (new)</v>
          </cell>
        </row>
        <row r="681">
          <cell r="A681" t="str">
            <v>9120-OAHS</v>
          </cell>
          <cell r="B681" t="str">
            <v>Cash in Bank - OAHS</v>
          </cell>
          <cell r="C681" t="str">
            <v>Bank</v>
          </cell>
          <cell r="D681" t="str">
            <v>Summary cash account for Oakland Aviation High School</v>
          </cell>
          <cell r="F681" t="str">
            <v>Cash in Bank - OAHS</v>
          </cell>
        </row>
        <row r="682">
          <cell r="A682" t="str">
            <v>9121-0767</v>
          </cell>
          <cell r="B682" t="str">
            <v>Cash in Bank - OAHS : Cash in Bank - OAHS: Checking (OLD)</v>
          </cell>
          <cell r="C682" t="str">
            <v>Bank</v>
          </cell>
          <cell r="D682" t="str">
            <v>Cash in Bank - OAHS: checking account</v>
          </cell>
          <cell r="F682" t="str">
            <v xml:space="preserve"> Checking (OLD)</v>
          </cell>
        </row>
        <row r="683">
          <cell r="A683" t="str">
            <v>9122-6888</v>
          </cell>
          <cell r="B683" t="str">
            <v>Cash in Bank - OAHS : Cash in Bank - OAHS: Savings</v>
          </cell>
          <cell r="C683" t="str">
            <v>Bank</v>
          </cell>
          <cell r="D683" t="str">
            <v>Cash in Bank - OAHS: savings account</v>
          </cell>
          <cell r="F683" t="str">
            <v xml:space="preserve"> Savings</v>
          </cell>
        </row>
        <row r="684">
          <cell r="A684" t="str">
            <v>9124-7094</v>
          </cell>
          <cell r="B684" t="str">
            <v>Cash in Bank - OAHS : Cash in Bank - OAHS: Alta Alliance Bank Checking</v>
          </cell>
          <cell r="C684" t="str">
            <v>Bank</v>
          </cell>
          <cell r="D684" t="str">
            <v>Cash in Bank - OAHS: Alta Alliance Bank Checking Account</v>
          </cell>
          <cell r="F684" t="str">
            <v xml:space="preserve"> Alta Alliance Bank Checking</v>
          </cell>
        </row>
        <row r="685">
          <cell r="A685" t="str">
            <v>9128-7167</v>
          </cell>
          <cell r="B685" t="str">
            <v>Cash in Bank - OAHS : Cash in Bank - OAHS: Alta Alliance Bank Petty Cash</v>
          </cell>
          <cell r="C685" t="str">
            <v>Bank</v>
          </cell>
          <cell r="D685" t="str">
            <v/>
          </cell>
          <cell r="F685" t="str">
            <v xml:space="preserve"> Alta Alliance Bank Petty Cash</v>
          </cell>
        </row>
        <row r="686">
          <cell r="A686" t="str">
            <v>9129-5672</v>
          </cell>
          <cell r="B686" t="str">
            <v>Cash in Bank - OAHS : Cash in Bank - OAHS: Petty Cash</v>
          </cell>
          <cell r="C686" t="str">
            <v>Bank</v>
          </cell>
          <cell r="D686" t="str">
            <v>Cash in Bank - OAHS: Petty Cash account</v>
          </cell>
          <cell r="F686" t="str">
            <v xml:space="preserve"> Petty Cash</v>
          </cell>
        </row>
        <row r="687">
          <cell r="A687" t="str">
            <v>9120-OASS</v>
          </cell>
          <cell r="B687" t="str">
            <v>Cash in Bank - OASIS</v>
          </cell>
          <cell r="C687" t="str">
            <v>Bank</v>
          </cell>
          <cell r="D687" t="str">
            <v>Summary cash account for OASIS</v>
          </cell>
          <cell r="F687" t="str">
            <v>Cash in Bank - OASIS</v>
          </cell>
        </row>
        <row r="688">
          <cell r="A688" t="str">
            <v>9121-5210</v>
          </cell>
          <cell r="B688" t="str">
            <v>Cash in Bank - OASIS : Cash in Bank - OASIS: Alta Alliance Checking</v>
          </cell>
          <cell r="C688" t="str">
            <v>Bank</v>
          </cell>
          <cell r="D688" t="str">
            <v>Cash in Bank - OASIS: Alta Alliance Checking Account</v>
          </cell>
          <cell r="F688" t="str">
            <v xml:space="preserve"> Alta Alliance Checking</v>
          </cell>
        </row>
        <row r="689">
          <cell r="A689" t="str">
            <v>9122-5405</v>
          </cell>
          <cell r="B689" t="str">
            <v>Cash in Bank - OASIS : Cash in Bank - OASIS: Wells Account</v>
          </cell>
          <cell r="C689" t="str">
            <v>Bank</v>
          </cell>
          <cell r="D689" t="str">
            <v>Cash in Bank - OASIS: Wells Fargo Account</v>
          </cell>
          <cell r="F689" t="str">
            <v xml:space="preserve"> Wells Account</v>
          </cell>
        </row>
        <row r="690">
          <cell r="A690" t="str">
            <v>9120-OCA</v>
          </cell>
          <cell r="B690" t="str">
            <v>Cash in Bank - OCA</v>
          </cell>
          <cell r="C690" t="str">
            <v>Bank</v>
          </cell>
          <cell r="D690" t="str">
            <v>Summary cash account for OCA</v>
          </cell>
          <cell r="F690" t="str">
            <v>Cash in Bank - OCA</v>
          </cell>
        </row>
        <row r="691">
          <cell r="A691" t="str">
            <v>9121-6649</v>
          </cell>
          <cell r="B691" t="str">
            <v>Cash in Bank - OCA : Cash in Bank - OCA: BofA Checking Account</v>
          </cell>
          <cell r="C691" t="str">
            <v>Bank</v>
          </cell>
          <cell r="D691" t="str">
            <v>Cash in Bank - OCA: BofA Checking Account</v>
          </cell>
          <cell r="F691" t="str">
            <v xml:space="preserve"> BofA Checking Account</v>
          </cell>
        </row>
        <row r="692">
          <cell r="A692" t="str">
            <v>9120-OCHS</v>
          </cell>
          <cell r="B692" t="str">
            <v>Cash in Bank - OCHS</v>
          </cell>
          <cell r="C692" t="str">
            <v>Bank</v>
          </cell>
          <cell r="D692" t="str">
            <v>Summary cash account for OCHS</v>
          </cell>
          <cell r="F692" t="str">
            <v>Cash in Bank - OCHS</v>
          </cell>
        </row>
        <row r="693">
          <cell r="A693" t="str">
            <v>9121-3957</v>
          </cell>
          <cell r="B693" t="str">
            <v>Cash in Bank - OCHS : Cash in Bank - OCHS: BofA Checking Account</v>
          </cell>
          <cell r="C693" t="str">
            <v>Bank</v>
          </cell>
          <cell r="D693" t="str">
            <v>Cash in Bank - OCHS: BofA Checking Account</v>
          </cell>
          <cell r="F693" t="str">
            <v xml:space="preserve"> BofA Checking Account</v>
          </cell>
        </row>
        <row r="694">
          <cell r="A694" t="str">
            <v>9120-OSA</v>
          </cell>
          <cell r="B694" t="str">
            <v>Cash in Bank - OSA</v>
          </cell>
          <cell r="C694" t="str">
            <v>Bank</v>
          </cell>
          <cell r="D694" t="str">
            <v>Summary cash account for Oakland School for the Arts</v>
          </cell>
          <cell r="F694" t="str">
            <v>Cash in Bank - OSA</v>
          </cell>
        </row>
        <row r="695">
          <cell r="A695" t="str">
            <v>9121-6918</v>
          </cell>
          <cell r="B695" t="str">
            <v>Cash in Bank - OSA : Cash in Bank - OSA: Summit Bank Checking</v>
          </cell>
          <cell r="C695" t="str">
            <v>Bank</v>
          </cell>
          <cell r="D695" t="str">
            <v>Cash in Bank - OSA: Summit Bank Checking Account</v>
          </cell>
          <cell r="F695" t="str">
            <v xml:space="preserve"> Summit Bank Checking</v>
          </cell>
        </row>
        <row r="696">
          <cell r="A696" t="str">
            <v>9122-9899</v>
          </cell>
          <cell r="B696" t="str">
            <v>Cash in Bank - OSA : Cash in Bank - OSA: Wells Savings</v>
          </cell>
          <cell r="C696" t="str">
            <v>Bank</v>
          </cell>
          <cell r="D696" t="str">
            <v>Cash in Bank - OSA: Wells Savings Account</v>
          </cell>
          <cell r="F696" t="str">
            <v xml:space="preserve"> Wells Savings</v>
          </cell>
        </row>
        <row r="697">
          <cell r="A697" t="str">
            <v>9124-6268</v>
          </cell>
          <cell r="B697" t="str">
            <v>Cash in Bank - OSA : Cash in Bank - OSA: Summit Bank Savings</v>
          </cell>
          <cell r="C697" t="str">
            <v>Bank</v>
          </cell>
          <cell r="D697" t="str">
            <v>Cash in Bank - OSA: Summit Bank Savings Account</v>
          </cell>
          <cell r="F697" t="str">
            <v xml:space="preserve"> Summit Bank Savings</v>
          </cell>
        </row>
        <row r="698">
          <cell r="A698" t="str">
            <v>9120-PVNB</v>
          </cell>
          <cell r="B698" t="str">
            <v>Cash in Bank - PVNB</v>
          </cell>
          <cell r="C698" t="str">
            <v>Bank</v>
          </cell>
          <cell r="D698" t="str">
            <v>Summary cash account for Pivot North Bay Charter School</v>
          </cell>
          <cell r="F698" t="str">
            <v>Cash in Bank - PVNB</v>
          </cell>
        </row>
        <row r="699">
          <cell r="A699" t="str">
            <v>9110-ROADS</v>
          </cell>
          <cell r="B699" t="str">
            <v>Cash in Bank - PVNB : Cash In County</v>
          </cell>
          <cell r="C699" t="str">
            <v>Bank</v>
          </cell>
          <cell r="D699" t="str">
            <v/>
          </cell>
          <cell r="F699" t="str">
            <v xml:space="preserve"> Cash In County</v>
          </cell>
        </row>
        <row r="700">
          <cell r="A700" t="str">
            <v>9110-SD</v>
          </cell>
          <cell r="B700" t="str">
            <v>Cash in Bank - PVNB : Cash in County - SD</v>
          </cell>
          <cell r="C700" t="str">
            <v>Bank</v>
          </cell>
          <cell r="D700" t="str">
            <v>Cash in County - SD</v>
          </cell>
          <cell r="F700" t="str">
            <v xml:space="preserve"> Cash in County - SD</v>
          </cell>
        </row>
        <row r="701">
          <cell r="A701" t="str">
            <v>9121-9463</v>
          </cell>
          <cell r="B701" t="str">
            <v>Cash in Bank - PVNB : Cash in Bank - PVNB: B of A Checking</v>
          </cell>
          <cell r="C701" t="str">
            <v>Bank</v>
          </cell>
          <cell r="D701" t="str">
            <v>Cash in Bank - PVNB: B of A Checking Account</v>
          </cell>
          <cell r="F701" t="str">
            <v xml:space="preserve"> B of A Checking</v>
          </cell>
        </row>
        <row r="702">
          <cell r="A702" t="str">
            <v>9122-7472</v>
          </cell>
          <cell r="B702" t="str">
            <v>Cash in Bank - PVNB : Cash in Bank - PVNB: Savings</v>
          </cell>
          <cell r="C702" t="str">
            <v>Bank</v>
          </cell>
          <cell r="D702" t="str">
            <v>Cash in Bank - PVNB: Savings Account</v>
          </cell>
          <cell r="F702" t="str">
            <v xml:space="preserve"> Savings</v>
          </cell>
        </row>
        <row r="703">
          <cell r="A703" t="str">
            <v>9120-RAAMP</v>
          </cell>
          <cell r="B703" t="str">
            <v>Cash in Bank - RAAMP</v>
          </cell>
          <cell r="C703" t="str">
            <v>Bank</v>
          </cell>
          <cell r="D703" t="str">
            <v>Summary cash account for RAAMP Charter Academy</v>
          </cell>
          <cell r="F703" t="str">
            <v>Cash in Bank - RAAMP</v>
          </cell>
        </row>
        <row r="704">
          <cell r="A704" t="str">
            <v>9121-6111</v>
          </cell>
          <cell r="B704" t="str">
            <v>Cash in Bank - RAAMP : Cash in Bank - RAAMP: BofA Checking (main)</v>
          </cell>
          <cell r="C704" t="str">
            <v>Bank</v>
          </cell>
          <cell r="D704" t="str">
            <v>Cash in Bank - RAAMP: BofA Checking Account</v>
          </cell>
          <cell r="F704" t="str">
            <v xml:space="preserve"> BofA Checking (main)</v>
          </cell>
        </row>
        <row r="705">
          <cell r="A705" t="str">
            <v>9129-8889</v>
          </cell>
          <cell r="B705" t="str">
            <v>Cash in Bank - RAAMP : Cash in Bank - RAAMP: B of A Petty Cash</v>
          </cell>
          <cell r="C705" t="str">
            <v>Bank</v>
          </cell>
          <cell r="D705" t="str">
            <v>Cash in Bank - RAAMP: B of A Petty Cash</v>
          </cell>
          <cell r="F705" t="str">
            <v xml:space="preserve"> B of A Petty Cash</v>
          </cell>
        </row>
        <row r="706">
          <cell r="A706" t="str">
            <v>9120-REALM</v>
          </cell>
          <cell r="B706" t="str">
            <v>Cash in Bank - REALM</v>
          </cell>
          <cell r="C706" t="str">
            <v>Bank</v>
          </cell>
          <cell r="D706" t="str">
            <v>Cash in Bank - REALM</v>
          </cell>
          <cell r="F706" t="str">
            <v>Cash in Bank - REALM</v>
          </cell>
        </row>
        <row r="707">
          <cell r="A707" t="str">
            <v>9121-8367</v>
          </cell>
          <cell r="B707" t="str">
            <v>Cash in Bank - REALM : Cash in Bank - REALM: main checking</v>
          </cell>
          <cell r="C707" t="str">
            <v>Bank</v>
          </cell>
          <cell r="D707" t="str">
            <v>Cash in Bank - REALM: main checking</v>
          </cell>
          <cell r="F707" t="str">
            <v xml:space="preserve"> main checking</v>
          </cell>
        </row>
        <row r="708">
          <cell r="A708" t="str">
            <v>9120-RICH</v>
          </cell>
          <cell r="B708" t="str">
            <v>Cash in Bank - RICH</v>
          </cell>
          <cell r="C708" t="str">
            <v>Bank</v>
          </cell>
          <cell r="D708" t="str">
            <v>Summary cash account for Richmond College Prep</v>
          </cell>
          <cell r="F708" t="str">
            <v>Cash in Bank - RICH</v>
          </cell>
        </row>
        <row r="709">
          <cell r="A709" t="str">
            <v>9121-3090</v>
          </cell>
          <cell r="B709" t="str">
            <v>Cash in Bank - RICH : Cash in Bank - RICH: Mechanics Bank Checking</v>
          </cell>
          <cell r="C709" t="str">
            <v>Bank</v>
          </cell>
          <cell r="D709" t="str">
            <v>Cash in Bank - RICH: Mechanics Bank Checking Account</v>
          </cell>
          <cell r="F709" t="str">
            <v xml:space="preserve"> Mechanics Bank Checking</v>
          </cell>
        </row>
        <row r="710">
          <cell r="A710" t="str">
            <v>9122-8017</v>
          </cell>
          <cell r="B710" t="str">
            <v>Cash in Bank - RICH : Cash in Bank - RICH: Mechanics Bank Savings</v>
          </cell>
          <cell r="C710" t="str">
            <v>Bank</v>
          </cell>
          <cell r="D710" t="str">
            <v/>
          </cell>
          <cell r="F710" t="str">
            <v xml:space="preserve"> Mechanics Bank Savings</v>
          </cell>
        </row>
        <row r="711">
          <cell r="A711" t="str">
            <v>9123-4034</v>
          </cell>
          <cell r="B711" t="str">
            <v>Cash in Bank - RICH : Cash in Bank - RICH: Merrill Lynch</v>
          </cell>
          <cell r="C711" t="str">
            <v>Bank</v>
          </cell>
          <cell r="D711" t="str">
            <v/>
          </cell>
          <cell r="F711" t="str">
            <v xml:space="preserve"> Merrill Lynch</v>
          </cell>
        </row>
        <row r="712">
          <cell r="A712" t="str">
            <v>9124-RES</v>
          </cell>
          <cell r="B712" t="str">
            <v>Cash in Bank - RICH : Savings</v>
          </cell>
          <cell r="C712" t="str">
            <v>Bank</v>
          </cell>
          <cell r="D712" t="str">
            <v/>
          </cell>
          <cell r="F712" t="str">
            <v xml:space="preserve"> Savings</v>
          </cell>
        </row>
        <row r="713">
          <cell r="A713" t="str">
            <v>9129-6834</v>
          </cell>
          <cell r="B713" t="str">
            <v>Cash in Bank - RICH : Cash in Bank - RICH: Mechanics Bank Petty Cash</v>
          </cell>
          <cell r="C713" t="str">
            <v>Bank</v>
          </cell>
          <cell r="D713" t="str">
            <v>Cash in Bank - RICH: Mechanics Bank Petty Cash Account</v>
          </cell>
          <cell r="F713" t="str">
            <v xml:space="preserve"> Mechanics Bank Petty Cash</v>
          </cell>
        </row>
        <row r="714">
          <cell r="A714" t="str">
            <v>9120-RIVR</v>
          </cell>
          <cell r="B714" t="str">
            <v>Cash in Bank - RIVR</v>
          </cell>
          <cell r="C714" t="str">
            <v>Bank</v>
          </cell>
          <cell r="D714" t="str">
            <v>Summary cash account for Riverside Gateway to College</v>
          </cell>
          <cell r="F714" t="str">
            <v>Cash in Bank - RIVR</v>
          </cell>
        </row>
        <row r="715">
          <cell r="A715" t="str">
            <v>9121-2469</v>
          </cell>
          <cell r="B715" t="str">
            <v>Cash in Bank - RIVR : Cash in Bank - RIVR: BofA Checking</v>
          </cell>
          <cell r="C715" t="str">
            <v>Bank</v>
          </cell>
          <cell r="D715" t="str">
            <v>Cash in Bank - RIVR: BofA Checking Account</v>
          </cell>
          <cell r="F715" t="str">
            <v xml:space="preserve"> BofA Checking</v>
          </cell>
        </row>
        <row r="716">
          <cell r="A716" t="str">
            <v>9124-ING</v>
          </cell>
          <cell r="B716" t="str">
            <v>Cash in Bank - RIVR : Cash in Bank - RIVR : ING</v>
          </cell>
          <cell r="C716" t="str">
            <v>Bank</v>
          </cell>
          <cell r="D716" t="str">
            <v/>
          </cell>
          <cell r="F716" t="str">
            <v xml:space="preserve"> ING</v>
          </cell>
        </row>
        <row r="717">
          <cell r="A717" t="str">
            <v>9129-2478</v>
          </cell>
          <cell r="B717" t="str">
            <v>Cash in Bank - RIVR : Cash in Bank - RIVR: BofA Petty Cash</v>
          </cell>
          <cell r="C717" t="str">
            <v>Bank</v>
          </cell>
          <cell r="D717" t="str">
            <v>Cash in Bank - RIVR: BofA Petty Cash</v>
          </cell>
          <cell r="F717" t="str">
            <v xml:space="preserve"> BofA Petty Cash</v>
          </cell>
        </row>
        <row r="718">
          <cell r="A718" t="str">
            <v>9120-SBP</v>
          </cell>
          <cell r="B718" t="str">
            <v>Cash in Bank - SBP</v>
          </cell>
          <cell r="C718" t="str">
            <v>Bank</v>
          </cell>
          <cell r="D718" t="str">
            <v>Summary cash account for South Bay Prep</v>
          </cell>
          <cell r="F718" t="str">
            <v>Cash in Bank - SBP</v>
          </cell>
        </row>
        <row r="719">
          <cell r="A719" t="str">
            <v>9121-0500</v>
          </cell>
          <cell r="B719" t="str">
            <v>Cash in Bank - SBP : Cash in Bank - SBP: JPMorganChase Checking</v>
          </cell>
          <cell r="C719" t="str">
            <v>Bank</v>
          </cell>
          <cell r="D719" t="str">
            <v>Cash in Bank - SBP: JPMorganChase Checking</v>
          </cell>
          <cell r="F719" t="str">
            <v xml:space="preserve"> JPMorganChase Checking</v>
          </cell>
        </row>
        <row r="720">
          <cell r="A720" t="str">
            <v>9122-2794</v>
          </cell>
          <cell r="B720" t="str">
            <v>Cash in Bank - SBP : Cash In Bank - SBP: Restricted Donation</v>
          </cell>
          <cell r="C720" t="str">
            <v>Bank</v>
          </cell>
          <cell r="D720" t="str">
            <v/>
          </cell>
          <cell r="F720" t="str">
            <v xml:space="preserve"> Restricted Donation</v>
          </cell>
        </row>
        <row r="721">
          <cell r="A721" t="str">
            <v>9120-SBS</v>
          </cell>
          <cell r="B721" t="str">
            <v>Cash in Bank - Stone Bridge</v>
          </cell>
          <cell r="C721" t="str">
            <v>Bank</v>
          </cell>
          <cell r="D721" t="str">
            <v>Cash in Bank - Stone Bridge</v>
          </cell>
          <cell r="F721" t="str">
            <v>Cash in Bank - Stone Bridge</v>
          </cell>
        </row>
        <row r="722">
          <cell r="A722" t="str">
            <v>9110-SBS</v>
          </cell>
          <cell r="B722" t="str">
            <v>Cash in Bank - Stone Bridge : Cash in County Treasury - SBS</v>
          </cell>
          <cell r="C722" t="str">
            <v>Bank</v>
          </cell>
          <cell r="D722" t="str">
            <v>Cash in County Treasury - SBS</v>
          </cell>
          <cell r="F722" t="str">
            <v xml:space="preserve"> Cash in County Treasury - SBS</v>
          </cell>
        </row>
        <row r="723">
          <cell r="A723" t="str">
            <v>9120-7016</v>
          </cell>
          <cell r="B723" t="str">
            <v>Cash in Bank - Stone Bridge : Cash in Bank - SBS Checking</v>
          </cell>
          <cell r="C723" t="str">
            <v>Bank</v>
          </cell>
          <cell r="D723" t="str">
            <v>Cash in Bank - SBS Checking</v>
          </cell>
          <cell r="F723" t="str">
            <v xml:space="preserve"> Cash in Bank - SBS Checking</v>
          </cell>
        </row>
        <row r="724">
          <cell r="A724" t="str">
            <v>9122-2126</v>
          </cell>
          <cell r="B724" t="str">
            <v>Cash in Bank - Stone Bridge : Cash in Bank - SBS Charter Oak</v>
          </cell>
          <cell r="C724" t="str">
            <v>Bank</v>
          </cell>
          <cell r="D724" t="str">
            <v>Cash in Bank - SBS Charter Oak</v>
          </cell>
          <cell r="F724" t="str">
            <v xml:space="preserve"> Cash in Bank - SBS Charter Oak</v>
          </cell>
        </row>
        <row r="725">
          <cell r="A725" t="str">
            <v>9120-SCIS</v>
          </cell>
          <cell r="B725" t="str">
            <v>Cash in Bank - SCIS</v>
          </cell>
          <cell r="C725" t="str">
            <v>Bank</v>
          </cell>
          <cell r="D725" t="str">
            <v>Summary cash account for SCIS</v>
          </cell>
          <cell r="F725" t="str">
            <v>Cash in Bank - SCIS</v>
          </cell>
        </row>
        <row r="726">
          <cell r="A726" t="str">
            <v>9121-3390</v>
          </cell>
          <cell r="B726" t="str">
            <v>Cash in Bank - SCIS : Cash in Bank - SCIS: BoS Checking (main)</v>
          </cell>
          <cell r="C726" t="str">
            <v>Bank</v>
          </cell>
          <cell r="D726" t="str">
            <v>Cash in Bank - SCIS: BoS Checking (main)</v>
          </cell>
          <cell r="F726" t="str">
            <v xml:space="preserve"> BoS Checking (main)</v>
          </cell>
        </row>
        <row r="727">
          <cell r="A727" t="str">
            <v>9125-3682</v>
          </cell>
          <cell r="B727" t="str">
            <v>Cash in Bank - SCIS : Cash in Bank - SCIS: RABO Checking</v>
          </cell>
          <cell r="C727" t="str">
            <v>Bank</v>
          </cell>
          <cell r="D727" t="str">
            <v>Cash in Bank - SCIS: RABO Checking</v>
          </cell>
          <cell r="F727" t="str">
            <v xml:space="preserve"> RABO Checking</v>
          </cell>
        </row>
        <row r="728">
          <cell r="A728" t="str">
            <v>9127-3124</v>
          </cell>
          <cell r="B728" t="str">
            <v>Cash in Bank - SCIS : Cash in Bank - SCIS: RABO CD</v>
          </cell>
          <cell r="C728" t="str">
            <v>Bank</v>
          </cell>
          <cell r="D728" t="str">
            <v>Cash in Bank - SCIS: RABO CD</v>
          </cell>
          <cell r="F728" t="str">
            <v xml:space="preserve"> RABO CD</v>
          </cell>
        </row>
        <row r="729">
          <cell r="A729" t="str">
            <v>9129-5262</v>
          </cell>
          <cell r="B729" t="str">
            <v>Cash in Bank - SCIS : Cash in Bank - SCIS: BoS Checking Petty Cash</v>
          </cell>
          <cell r="C729" t="str">
            <v>Bank</v>
          </cell>
          <cell r="D729" t="str">
            <v>Cash in Bank - SCIS: BoS Checking Petty Cash</v>
          </cell>
          <cell r="F729" t="str">
            <v xml:space="preserve"> BoS Checking Petty Cash</v>
          </cell>
        </row>
        <row r="730">
          <cell r="A730" t="str">
            <v>9120-SOAR</v>
          </cell>
          <cell r="B730" t="str">
            <v>Cash in Bank - SOAR</v>
          </cell>
          <cell r="C730" t="str">
            <v>Bank</v>
          </cell>
          <cell r="D730" t="str">
            <v>Summary cash account for SOAR</v>
          </cell>
          <cell r="F730" t="str">
            <v>Cash in Bank - SOAR</v>
          </cell>
        </row>
        <row r="731">
          <cell r="A731" t="str">
            <v>9121-6225</v>
          </cell>
          <cell r="B731" t="str">
            <v>Cash in Bank - SOAR : Cash in Bank - SOAR: Arrowhead CU Checking</v>
          </cell>
          <cell r="C731" t="str">
            <v>Bank</v>
          </cell>
          <cell r="D731" t="str">
            <v>Cash in Bank - SOAR: Arrowhead Credit Union Checking</v>
          </cell>
          <cell r="F731" t="str">
            <v xml:space="preserve"> Arrowhead CU Checking</v>
          </cell>
        </row>
        <row r="732">
          <cell r="A732" t="str">
            <v>9122-0774</v>
          </cell>
          <cell r="B732" t="str">
            <v>Cash in Bank - SOAR : Cash in Bank - SOAR: Arrowhead CU 5485480774</v>
          </cell>
          <cell r="C732" t="str">
            <v>Bank</v>
          </cell>
          <cell r="D732" t="str">
            <v>Cash in Bank - SOAR: Arrowhead CU 5485480774</v>
          </cell>
          <cell r="F732" t="str">
            <v xml:space="preserve"> Arrowhead CU 5485480774</v>
          </cell>
        </row>
        <row r="733">
          <cell r="A733" t="str">
            <v>9129-0075</v>
          </cell>
          <cell r="B733" t="str">
            <v>Cash in Bank - SOAR : Cash in Bank - SOAR: Arrowhead CU Petty Cash</v>
          </cell>
          <cell r="C733" t="str">
            <v>Bank</v>
          </cell>
          <cell r="D733" t="str">
            <v>Cash in Bank - SOAR: Arrowhead Credit Union Saving</v>
          </cell>
          <cell r="F733" t="str">
            <v xml:space="preserve"> Arrowhead CU Petty Cash</v>
          </cell>
        </row>
        <row r="734">
          <cell r="A734" t="str">
            <v>9120-STAL</v>
          </cell>
          <cell r="B734" t="str">
            <v>Cash in Bank - Stallworth</v>
          </cell>
          <cell r="C734" t="str">
            <v>Bank</v>
          </cell>
          <cell r="D734" t="str">
            <v>Cash in Bank - Stallworth</v>
          </cell>
          <cell r="F734" t="str">
            <v>Cash in Bank - Stallworth</v>
          </cell>
        </row>
        <row r="735">
          <cell r="A735" t="str">
            <v>9121-0594</v>
          </cell>
          <cell r="B735" t="str">
            <v>Cash in Bank - Stallworth : Cash in Bank - STAL: Checking (Main)</v>
          </cell>
          <cell r="C735" t="str">
            <v>Bank</v>
          </cell>
          <cell r="D735" t="str">
            <v>Cash in Bank - STAL: Bank of Stockton Checking</v>
          </cell>
          <cell r="F735" t="str">
            <v xml:space="preserve"> Checking (Main)</v>
          </cell>
        </row>
        <row r="736">
          <cell r="A736" t="str">
            <v>9129-0578</v>
          </cell>
          <cell r="B736" t="str">
            <v>Cash in Bank - Stallworth : Cash in Bank - STAL: Petty Cash</v>
          </cell>
          <cell r="C736" t="str">
            <v>Bank</v>
          </cell>
          <cell r="D736" t="str">
            <v>Cash in Bank - STAL: Bank of Stockton Petty cash</v>
          </cell>
          <cell r="F736" t="str">
            <v xml:space="preserve"> Petty Cash</v>
          </cell>
        </row>
        <row r="737">
          <cell r="A737" t="str">
            <v>9120-SYCA</v>
          </cell>
          <cell r="B737" t="str">
            <v>Cash in Bank - SYCA</v>
          </cell>
          <cell r="C737" t="str">
            <v>Bank</v>
          </cell>
          <cell r="D737" t="str">
            <v>Summary cash account for Sycamore</v>
          </cell>
          <cell r="F737" t="str">
            <v>Cash in Bank - SYCA</v>
          </cell>
        </row>
        <row r="738">
          <cell r="A738" t="str">
            <v>9121-2718</v>
          </cell>
          <cell r="B738" t="str">
            <v>Cash in Bank - SYCA : Cash in Bank - SYCA: Arrowhead Checking (main)</v>
          </cell>
          <cell r="C738" t="str">
            <v>Bank</v>
          </cell>
          <cell r="D738" t="str">
            <v>Cash in Bank - SYCA: Arrowhead Checking (main)</v>
          </cell>
          <cell r="F738" t="str">
            <v xml:space="preserve"> Arrowhead Checking (main)</v>
          </cell>
        </row>
        <row r="739">
          <cell r="A739" t="str">
            <v>9121-2908</v>
          </cell>
          <cell r="B739" t="str">
            <v>Cash in Bank - SYCA : Cash in Bank - SYCA: Bank of America (main)</v>
          </cell>
          <cell r="C739" t="str">
            <v>Bank</v>
          </cell>
          <cell r="D739" t="str">
            <v>Cash in Bank - SYCA: Bank of America (main)</v>
          </cell>
          <cell r="F739" t="str">
            <v xml:space="preserve"> Bank of America (main)</v>
          </cell>
        </row>
        <row r="740">
          <cell r="A740" t="str">
            <v>9129-2866</v>
          </cell>
          <cell r="B740" t="str">
            <v>Cash in Bank - SYCA : Cash In Bank - Sycamore Petty Cash BofA</v>
          </cell>
          <cell r="C740" t="str">
            <v>Bank</v>
          </cell>
          <cell r="D740" t="str">
            <v>Cash In Bank - Sycamore Petty Cash BofA</v>
          </cell>
          <cell r="F740" t="str">
            <v xml:space="preserve"> Cash In Bank - Sycamore Petty Cash BofA</v>
          </cell>
        </row>
        <row r="741">
          <cell r="A741" t="str">
            <v>9129-XXXX</v>
          </cell>
          <cell r="B741" t="str">
            <v>Cash in Bank - SYCA : Cash In Bank - Sycamore Petty Cash</v>
          </cell>
          <cell r="C741" t="str">
            <v>Bank</v>
          </cell>
          <cell r="D741" t="str">
            <v/>
          </cell>
          <cell r="F741" t="str">
            <v xml:space="preserve"> Cash In Bank - Sycamore Petty Cash</v>
          </cell>
        </row>
        <row r="742">
          <cell r="A742" t="str">
            <v>9120-UPA</v>
          </cell>
          <cell r="B742" t="str">
            <v>Cash in Bank - UPA</v>
          </cell>
          <cell r="C742" t="str">
            <v>Bank</v>
          </cell>
          <cell r="D742" t="str">
            <v>Summary cash account for University Preparatory Academy</v>
          </cell>
          <cell r="F742" t="str">
            <v>Cash in Bank - UPA</v>
          </cell>
        </row>
        <row r="743">
          <cell r="A743" t="str">
            <v>9121-4502</v>
          </cell>
          <cell r="B743" t="str">
            <v>Cash in Bank - UPA : Cash in Bank - UPA: Comerica Checking</v>
          </cell>
          <cell r="C743" t="str">
            <v>Bank</v>
          </cell>
          <cell r="D743" t="str">
            <v>Cash in Bank - UPA: Comerica Checking Account</v>
          </cell>
          <cell r="F743" t="str">
            <v xml:space="preserve"> Comerica Checking</v>
          </cell>
        </row>
        <row r="744">
          <cell r="A744" t="str">
            <v>9120-VALL</v>
          </cell>
          <cell r="B744" t="str">
            <v>Cash in Bank - VALL</v>
          </cell>
          <cell r="C744" t="str">
            <v>Bank</v>
          </cell>
          <cell r="D744" t="str">
            <v>Summary cash account for Valley Preparatory Academy</v>
          </cell>
          <cell r="F744" t="str">
            <v>Cash in Bank - VALL</v>
          </cell>
        </row>
        <row r="745">
          <cell r="A745" t="str">
            <v>9110-CNTY</v>
          </cell>
          <cell r="B745" t="str">
            <v>Cash in Bank - VALL : Cash in County</v>
          </cell>
          <cell r="C745" t="str">
            <v>Bank</v>
          </cell>
          <cell r="D745" t="str">
            <v>Cash in County</v>
          </cell>
          <cell r="F745" t="str">
            <v xml:space="preserve"> Cash in County</v>
          </cell>
        </row>
        <row r="746">
          <cell r="A746" t="str">
            <v>9121-8119</v>
          </cell>
          <cell r="B746" t="str">
            <v>Cash in Bank - VALL : Cash in Bank - VALL: Wells Checking (Main)</v>
          </cell>
          <cell r="C746" t="str">
            <v>Bank</v>
          </cell>
          <cell r="D746" t="str">
            <v>Cash in Bank - VALL: Wells Checking Account (Main)</v>
          </cell>
          <cell r="F746" t="str">
            <v xml:space="preserve"> Wells Checking (Main)</v>
          </cell>
        </row>
        <row r="747">
          <cell r="A747" t="str">
            <v>9122-4880</v>
          </cell>
          <cell r="B747" t="str">
            <v>Cash in Bank - VALL : Cash in Bank - VALL: Wells Savings</v>
          </cell>
          <cell r="C747" t="str">
            <v>Bank</v>
          </cell>
          <cell r="D747" t="str">
            <v>Cash in Bank - VALL: Wells Savings</v>
          </cell>
          <cell r="F747" t="str">
            <v xml:space="preserve"> Wells Savings</v>
          </cell>
        </row>
        <row r="748">
          <cell r="A748" t="str">
            <v>9123-4093</v>
          </cell>
          <cell r="B748" t="str">
            <v>Cash in Bank - VALL : Cash in Bank - VALL: Wells Checking</v>
          </cell>
          <cell r="C748" t="str">
            <v>Bank</v>
          </cell>
          <cell r="D748" t="str">
            <v>Cash in Bank - VALL: Wells Checking</v>
          </cell>
          <cell r="F748" t="str">
            <v xml:space="preserve"> Wells Checking</v>
          </cell>
        </row>
        <row r="749">
          <cell r="A749" t="str">
            <v>9124-1472</v>
          </cell>
          <cell r="B749" t="str">
            <v>Cash in Bank - VALL : Cash in Bank - VALL: Wells Fundraising Account</v>
          </cell>
          <cell r="C749" t="str">
            <v>Bank</v>
          </cell>
          <cell r="D749" t="str">
            <v>Cash in Bank - VALL: Wells Fundraising Account</v>
          </cell>
          <cell r="F749" t="str">
            <v xml:space="preserve"> Wells Fundraising Account</v>
          </cell>
        </row>
        <row r="750">
          <cell r="A750" t="str">
            <v>9125-4648</v>
          </cell>
          <cell r="B750" t="str">
            <v>Cash in Bank - VALL : Cash in Bank - VALL: Wells Student Fund Account</v>
          </cell>
          <cell r="C750" t="str">
            <v>Bank</v>
          </cell>
          <cell r="D750" t="str">
            <v>Cash in Bank - VALL: Wells Student Fund Account</v>
          </cell>
          <cell r="F750" t="str">
            <v xml:space="preserve"> Wells Student Fund Account</v>
          </cell>
        </row>
        <row r="751">
          <cell r="A751" t="str">
            <v>9126-4501</v>
          </cell>
          <cell r="B751" t="str">
            <v>Cash in Bank - VALL : Cash In Bank - VALL: Wells Car Raffle Account</v>
          </cell>
          <cell r="C751" t="str">
            <v>Bank</v>
          </cell>
          <cell r="D751" t="str">
            <v>Cash In Bank - VALL: Wells Car Raffle Account</v>
          </cell>
          <cell r="F751" t="str">
            <v xml:space="preserve"> Wells Car Raffle Account</v>
          </cell>
        </row>
        <row r="752">
          <cell r="A752" t="str">
            <v>9120-VASA</v>
          </cell>
          <cell r="B752" t="str">
            <v>Cash in Bank - VASA</v>
          </cell>
          <cell r="C752" t="str">
            <v>Bank</v>
          </cell>
          <cell r="D752" t="str">
            <v>Cash in Bank - VASA</v>
          </cell>
          <cell r="F752" t="str">
            <v>Cash in Bank - VASA</v>
          </cell>
        </row>
        <row r="753">
          <cell r="A753" t="str">
            <v>9110-VASA</v>
          </cell>
          <cell r="B753" t="str">
            <v>Cash in Bank - VASA : Cash in Bank - VASA: County Treasury</v>
          </cell>
          <cell r="C753" t="str">
            <v>Bank</v>
          </cell>
          <cell r="D753" t="str">
            <v>Cash in Bank - VASA: County Treasury</v>
          </cell>
          <cell r="F753" t="str">
            <v xml:space="preserve"> County Treasury</v>
          </cell>
        </row>
        <row r="754">
          <cell r="A754" t="str">
            <v>9121-4964</v>
          </cell>
          <cell r="B754" t="str">
            <v>Cash in Bank - VASA : Cash in Bank - VASA: Wells Checking(Main)</v>
          </cell>
          <cell r="C754" t="str">
            <v>Bank</v>
          </cell>
          <cell r="D754" t="str">
            <v>Cash in Bank - VALL: Wells Checking (Main)</v>
          </cell>
          <cell r="F754" t="str">
            <v xml:space="preserve"> Wells Checking(Main)</v>
          </cell>
        </row>
        <row r="755">
          <cell r="A755" t="str">
            <v>9121-SWEEP</v>
          </cell>
          <cell r="B755" t="str">
            <v>Cash in Bank - VASA : 9121-SWEEP</v>
          </cell>
          <cell r="C755" t="str">
            <v>Bank</v>
          </cell>
          <cell r="D755" t="str">
            <v/>
          </cell>
          <cell r="F755" t="str">
            <v xml:space="preserve"> 9121-SWEEP</v>
          </cell>
        </row>
        <row r="756">
          <cell r="A756" t="str">
            <v>9122-BANK</v>
          </cell>
          <cell r="B756" t="str">
            <v>Cash in Bank - VASA : Cash in Bank - VASA: Bank (EECU)</v>
          </cell>
          <cell r="C756" t="str">
            <v>Bank</v>
          </cell>
          <cell r="D756" t="str">
            <v>Cash in Bank - VASA: Bank (EECU)</v>
          </cell>
          <cell r="F756" t="str">
            <v xml:space="preserve"> Bank (EECU)</v>
          </cell>
        </row>
        <row r="757">
          <cell r="A757" t="str">
            <v>9123-4972</v>
          </cell>
          <cell r="B757" t="str">
            <v>Cash in Bank - VASA : Cash in Bank - VASA: Wells Fargo 4972</v>
          </cell>
          <cell r="C757" t="str">
            <v>Bank</v>
          </cell>
          <cell r="D757" t="str">
            <v/>
          </cell>
          <cell r="F757" t="str">
            <v xml:space="preserve"> Wells Fargo 4972</v>
          </cell>
        </row>
        <row r="758">
          <cell r="A758" t="str">
            <v>9129-4980</v>
          </cell>
          <cell r="B758" t="str">
            <v>Cash in Bank - VASA : Cash in Bank - VASA: Wells Fargo 4980 (Parent Group Acct)</v>
          </cell>
          <cell r="C758" t="str">
            <v>Bank</v>
          </cell>
          <cell r="D758" t="str">
            <v/>
          </cell>
          <cell r="F758" t="str">
            <v xml:space="preserve"> Wells Fargo 4980 (Parent Group Acct)</v>
          </cell>
        </row>
        <row r="759">
          <cell r="A759" t="str">
            <v>9120-YMCC</v>
          </cell>
          <cell r="B759" t="str">
            <v>Cash in Bank - YMCC</v>
          </cell>
          <cell r="C759" t="str">
            <v>Bank</v>
          </cell>
          <cell r="D759" t="str">
            <v>Summary cash account for YMCC</v>
          </cell>
          <cell r="F759" t="str">
            <v>Cash in Bank - YMCC</v>
          </cell>
        </row>
        <row r="760">
          <cell r="A760" t="str">
            <v>9121-8983</v>
          </cell>
          <cell r="B760" t="str">
            <v>Cash in Bank - YMCC : Cash in Bank - YMCC: Wells Fargo Checking (main)</v>
          </cell>
          <cell r="C760" t="str">
            <v>Bank</v>
          </cell>
          <cell r="D760" t="str">
            <v>Cash in Bank - YMCC: Wells Fargo Checking (main)</v>
          </cell>
          <cell r="F760" t="str">
            <v xml:space="preserve"> Wells Fargo Checking (main)</v>
          </cell>
        </row>
        <row r="761">
          <cell r="A761" t="str">
            <v>9121-3090X</v>
          </cell>
          <cell r="B761" t="str">
            <v>Cash In Bank: Mechanics Bank Checkingx</v>
          </cell>
          <cell r="C761" t="str">
            <v>Other Current Asset</v>
          </cell>
          <cell r="D761" t="str">
            <v/>
          </cell>
          <cell r="F761" t="str">
            <v xml:space="preserve"> Mechanics Bank Checkingx</v>
          </cell>
        </row>
        <row r="762">
          <cell r="A762" t="str">
            <v>9121X-5867</v>
          </cell>
          <cell r="B762" t="str">
            <v>WF Main Checking (for allocation purposes only)</v>
          </cell>
          <cell r="C762" t="str">
            <v>Other Current Asset</v>
          </cell>
          <cell r="D762" t="str">
            <v/>
          </cell>
          <cell r="F762" t="str">
            <v>WF Main Checking (for allocation purposes only)</v>
          </cell>
        </row>
        <row r="763">
          <cell r="A763" t="str">
            <v>9121X-6222</v>
          </cell>
          <cell r="B763" t="str">
            <v>Cash (for balance sheet alloc purposes only)</v>
          </cell>
          <cell r="C763" t="str">
            <v>Other Current Asset</v>
          </cell>
          <cell r="D763" t="str">
            <v/>
          </cell>
          <cell r="F763" t="str">
            <v>Cash (for balance sheet alloc purposes only)</v>
          </cell>
        </row>
        <row r="764">
          <cell r="A764" t="str">
            <v>9122-8017x</v>
          </cell>
          <cell r="B764" t="str">
            <v>Cash in Bank - RICH: Mechanics Bank Savingsx</v>
          </cell>
          <cell r="C764" t="str">
            <v>Other Current Asset</v>
          </cell>
          <cell r="D764" t="str">
            <v/>
          </cell>
          <cell r="F764" t="str">
            <v xml:space="preserve"> Mechanics Bank Savingsx</v>
          </cell>
        </row>
        <row r="765">
          <cell r="A765" t="str">
            <v>9122X</v>
          </cell>
          <cell r="B765" t="str">
            <v>Cash In Checking (for allocation purposes only)</v>
          </cell>
          <cell r="C765" t="str">
            <v>Other Current Asset</v>
          </cell>
          <cell r="D765" t="str">
            <v/>
          </cell>
          <cell r="F765" t="str">
            <v>Cash In Checking (for allocation purposes only)</v>
          </cell>
        </row>
        <row r="766">
          <cell r="A766" t="str">
            <v>9124-7231</v>
          </cell>
          <cell r="B766" t="str">
            <v>Cash in Bank - Envision Schools: CD</v>
          </cell>
          <cell r="C766" t="str">
            <v>Bank</v>
          </cell>
          <cell r="D766" t="str">
            <v>Cash in Bank - Envision Schools: CD</v>
          </cell>
          <cell r="F766" t="str">
            <v xml:space="preserve"> CD</v>
          </cell>
        </row>
        <row r="767">
          <cell r="A767" t="str">
            <v>9124X</v>
          </cell>
          <cell r="B767" t="str">
            <v>Cash in Savings (for balance sheet purposes only)</v>
          </cell>
          <cell r="C767" t="str">
            <v>Other Current Asset</v>
          </cell>
          <cell r="D767" t="str">
            <v/>
          </cell>
          <cell r="F767" t="str">
            <v>Cash in Savings (for balance sheet purposes only)</v>
          </cell>
        </row>
        <row r="768">
          <cell r="A768" t="str">
            <v>9130-VASA</v>
          </cell>
          <cell r="B768" t="str">
            <v>Cash on Hand - VASA: No bank acct</v>
          </cell>
          <cell r="C768" t="str">
            <v>Bank</v>
          </cell>
          <cell r="D768" t="str">
            <v>Petty Cash no bank acct</v>
          </cell>
          <cell r="F768" t="str">
            <v xml:space="preserve"> No bank acct</v>
          </cell>
        </row>
        <row r="769">
          <cell r="A769" t="str">
            <v>9515-ENVS</v>
          </cell>
          <cell r="B769" t="str">
            <v>Credit Cards - Envision Schools</v>
          </cell>
          <cell r="C769" t="str">
            <v>Credit Card</v>
          </cell>
          <cell r="D769" t="str">
            <v>Summary account for ES credit cards</v>
          </cell>
          <cell r="F769" t="str">
            <v>Credit Cards - Envision Schools</v>
          </cell>
        </row>
        <row r="770">
          <cell r="A770" t="str">
            <v>9515-9629</v>
          </cell>
          <cell r="B770" t="str">
            <v>Credit Cards - Envision Schools : CC-Payable - Lenz</v>
          </cell>
          <cell r="C770" t="str">
            <v>Credit Card</v>
          </cell>
          <cell r="D770" t="str">
            <v>CC-Payable - Lenz</v>
          </cell>
          <cell r="F770" t="str">
            <v xml:space="preserve"> CC-Payable - Lenz</v>
          </cell>
        </row>
        <row r="771">
          <cell r="A771" t="str">
            <v>9515-9631</v>
          </cell>
          <cell r="B771" t="str">
            <v>Credit Cards - Envision Schools : CC Payable - Kellar</v>
          </cell>
          <cell r="C771" t="str">
            <v>Credit Card</v>
          </cell>
          <cell r="D771" t="str">
            <v>CC Payable - Kellar</v>
          </cell>
          <cell r="F771" t="str">
            <v xml:space="preserve"> CC Payable - Kellar</v>
          </cell>
        </row>
        <row r="772">
          <cell r="A772" t="str">
            <v>9515-9634</v>
          </cell>
          <cell r="B772" t="str">
            <v>Credit Cards - Envision Schools : CC Payable - Greenberg</v>
          </cell>
          <cell r="C772" t="str">
            <v>Credit Card</v>
          </cell>
          <cell r="D772" t="str">
            <v>CC Payable - Greenberg</v>
          </cell>
          <cell r="F772" t="str">
            <v xml:space="preserve"> CC Payable - Greenberg</v>
          </cell>
        </row>
        <row r="773">
          <cell r="A773" t="str">
            <v>9515-9635</v>
          </cell>
          <cell r="B773" t="str">
            <v>Credit Cards - Envision Schools : CC Payable - Yacoub</v>
          </cell>
          <cell r="C773" t="str">
            <v>Credit Card</v>
          </cell>
          <cell r="D773" t="str">
            <v>CC Payable - Yacoub</v>
          </cell>
          <cell r="F773" t="str">
            <v xml:space="preserve"> CC Payable - Yacoub</v>
          </cell>
        </row>
        <row r="774">
          <cell r="A774" t="str">
            <v>9515-9636</v>
          </cell>
          <cell r="B774" t="str">
            <v>Credit Cards - Envision Schools : CC Payable - Krull</v>
          </cell>
          <cell r="C774" t="str">
            <v>Credit Card</v>
          </cell>
          <cell r="D774" t="str">
            <v>CC Payable - Krull</v>
          </cell>
          <cell r="F774" t="str">
            <v xml:space="preserve"> CC Payable - Krull</v>
          </cell>
        </row>
        <row r="775">
          <cell r="A775" t="str">
            <v>9515-9637</v>
          </cell>
          <cell r="B775" t="str">
            <v>Credit Cards - Envision Schools : CC Payable - Wickens</v>
          </cell>
          <cell r="C775" t="str">
            <v>Credit Card</v>
          </cell>
          <cell r="D775" t="str">
            <v>CC Payable - Wickens</v>
          </cell>
          <cell r="F775" t="str">
            <v xml:space="preserve"> CC Payable - Wickens</v>
          </cell>
        </row>
        <row r="776">
          <cell r="A776" t="str">
            <v>9515-9638</v>
          </cell>
          <cell r="B776" t="str">
            <v>Credit Cards - Envision Schools : CC Payable - Hoopes</v>
          </cell>
          <cell r="C776" t="str">
            <v>Credit Card</v>
          </cell>
          <cell r="D776" t="str">
            <v>CC Payable - Hoopes</v>
          </cell>
          <cell r="F776" t="str">
            <v xml:space="preserve"> CC Payable - Hoopes</v>
          </cell>
        </row>
        <row r="777">
          <cell r="A777" t="str">
            <v>9515-9639</v>
          </cell>
          <cell r="B777" t="str">
            <v>Credit Cards - Envision Schools : CC Payable - Kappelhof</v>
          </cell>
          <cell r="C777" t="str">
            <v>Credit Card</v>
          </cell>
          <cell r="D777" t="str">
            <v>CC Payable - Kappelhof</v>
          </cell>
          <cell r="F777" t="str">
            <v xml:space="preserve"> CC Payable - Kappelhof</v>
          </cell>
        </row>
        <row r="778">
          <cell r="A778" t="str">
            <v>9515-9642</v>
          </cell>
          <cell r="B778" t="str">
            <v>Credit Cards - Envision Schools : CC Payable - Dennis</v>
          </cell>
          <cell r="C778" t="str">
            <v>Credit Card</v>
          </cell>
          <cell r="D778" t="str">
            <v>CC Payable - Dennis</v>
          </cell>
          <cell r="F778" t="str">
            <v xml:space="preserve"> CC Payable - Dennis</v>
          </cell>
        </row>
        <row r="779">
          <cell r="A779" t="str">
            <v>9515-9644</v>
          </cell>
          <cell r="B779" t="str">
            <v>Credit Cards - Envision Schools : CC Payable - ESO (Peot)</v>
          </cell>
          <cell r="C779" t="str">
            <v>Credit Card</v>
          </cell>
          <cell r="D779" t="str">
            <v>CC Payable - ESO (Peot)</v>
          </cell>
          <cell r="F779" t="str">
            <v xml:space="preserve"> CC Payable - ESO (Peot)</v>
          </cell>
        </row>
        <row r="780">
          <cell r="A780" t="str">
            <v>9515-9645</v>
          </cell>
          <cell r="B780" t="str">
            <v>Credit Cards - Envision Schools : CC Payable - Gaston</v>
          </cell>
          <cell r="C780" t="str">
            <v>Credit Card</v>
          </cell>
          <cell r="D780" t="str">
            <v>CC Payable - Gaston</v>
          </cell>
          <cell r="F780" t="str">
            <v xml:space="preserve"> CC Payable - Gaston</v>
          </cell>
        </row>
        <row r="781">
          <cell r="A781" t="str">
            <v>9515-9646</v>
          </cell>
          <cell r="B781" t="str">
            <v>Credit Cards - Envision Schools : CC Payable - Rowland</v>
          </cell>
          <cell r="C781" t="str">
            <v>Credit Card</v>
          </cell>
          <cell r="D781" t="str">
            <v>CC Payable - Rowland</v>
          </cell>
          <cell r="F781" t="str">
            <v xml:space="preserve"> CC Payable - Rowland</v>
          </cell>
        </row>
        <row r="782">
          <cell r="A782" t="str">
            <v>9515-9647</v>
          </cell>
          <cell r="B782" t="str">
            <v>Credit Cards - Envision Schools : CC Payable - Barrios</v>
          </cell>
          <cell r="C782" t="str">
            <v>Credit Card</v>
          </cell>
          <cell r="D782" t="str">
            <v>CC Payable - Barrios</v>
          </cell>
          <cell r="F782" t="str">
            <v xml:space="preserve"> CC Payable - Barrios</v>
          </cell>
        </row>
        <row r="783">
          <cell r="A783" t="str">
            <v>9515-9649</v>
          </cell>
          <cell r="B783" t="str">
            <v>Credit Cards - Envision Schools : CC Payable - Holmes</v>
          </cell>
          <cell r="C783" t="str">
            <v>Credit Card</v>
          </cell>
          <cell r="D783" t="str">
            <v>CC Payable - Holmes</v>
          </cell>
          <cell r="F783" t="str">
            <v xml:space="preserve"> CC Payable - Holmes</v>
          </cell>
        </row>
        <row r="784">
          <cell r="A784" t="str">
            <v>9515-9650</v>
          </cell>
          <cell r="B784" t="str">
            <v>Credit Cards - Envision Schools : CC Payable - 3CS</v>
          </cell>
          <cell r="C784" t="str">
            <v>Credit Card</v>
          </cell>
          <cell r="D784" t="str">
            <v>CC Payable - 3CS</v>
          </cell>
          <cell r="F784" t="str">
            <v xml:space="preserve"> CC Payable - 3CS</v>
          </cell>
        </row>
        <row r="785">
          <cell r="A785" t="str">
            <v>9515-9651</v>
          </cell>
          <cell r="B785" t="str">
            <v>Credit Cards - Envision Schools : CC Payable - Rigney</v>
          </cell>
          <cell r="C785" t="str">
            <v>Credit Card</v>
          </cell>
          <cell r="D785" t="str">
            <v>CC Payable - Rigney</v>
          </cell>
          <cell r="F785" t="str">
            <v xml:space="preserve"> CC Payable - Rigney</v>
          </cell>
        </row>
        <row r="786">
          <cell r="A786" t="str">
            <v>9515-INGN</v>
          </cell>
          <cell r="B786" t="str">
            <v>Credit Card Summary - Ingenium Schools</v>
          </cell>
          <cell r="C786" t="str">
            <v>Credit Card</v>
          </cell>
          <cell r="D786" t="str">
            <v>Credit Card Summary - Ingenium Schools</v>
          </cell>
          <cell r="F786" t="str">
            <v>Credit Card Summary - Ingenium Schools</v>
          </cell>
        </row>
        <row r="787">
          <cell r="A787" t="str">
            <v>9515-0356</v>
          </cell>
          <cell r="B787" t="str">
            <v>Credit Card Summary - Ingenium Schools : US Bank Credit Card</v>
          </cell>
          <cell r="C787" t="str">
            <v>Credit Card</v>
          </cell>
          <cell r="D787" t="str">
            <v>US Bank Credit Card</v>
          </cell>
          <cell r="F787" t="str">
            <v xml:space="preserve"> US Bank Credit Card</v>
          </cell>
        </row>
        <row r="788">
          <cell r="A788" t="str">
            <v>9515-SBS</v>
          </cell>
          <cell r="B788" t="str">
            <v>Credit Cards - Stonebridge</v>
          </cell>
          <cell r="C788" t="str">
            <v>Credit Card</v>
          </cell>
          <cell r="D788" t="str">
            <v/>
          </cell>
          <cell r="F788" t="str">
            <v>Credit Cards - Stonebridge</v>
          </cell>
        </row>
        <row r="789">
          <cell r="A789" t="str">
            <v>9515-1609</v>
          </cell>
          <cell r="B789" t="str">
            <v>Credit Cards - Stonebridge : California Credit Union 1609</v>
          </cell>
          <cell r="C789" t="str">
            <v>Credit Card</v>
          </cell>
          <cell r="D789" t="str">
            <v/>
          </cell>
          <cell r="F789" t="str">
            <v xml:space="preserve"> California Credit Union 1609</v>
          </cell>
        </row>
        <row r="790">
          <cell r="A790" t="str">
            <v>9515-5048</v>
          </cell>
          <cell r="B790" t="str">
            <v>Credit Cards - Stonebridge : California Credit Union 5048</v>
          </cell>
          <cell r="C790" t="str">
            <v>Credit Card</v>
          </cell>
          <cell r="D790" t="str">
            <v>California Credit Union 5048</v>
          </cell>
          <cell r="F790" t="str">
            <v xml:space="preserve"> California Credit Union 5048</v>
          </cell>
        </row>
        <row r="791">
          <cell r="A791" t="str">
            <v>9515-VALL</v>
          </cell>
          <cell r="B791" t="str">
            <v>Credit Cards - VPA</v>
          </cell>
          <cell r="C791" t="str">
            <v>Credit Card</v>
          </cell>
          <cell r="D791" t="str">
            <v>Credit Card Summary - Valley Prep Academy</v>
          </cell>
          <cell r="F791" t="str">
            <v>Credit Cards - VPA</v>
          </cell>
        </row>
        <row r="792">
          <cell r="A792" t="str">
            <v>9515-1409</v>
          </cell>
          <cell r="B792" t="str">
            <v>Credit Cards - VPA : Wells Credit Card -1409</v>
          </cell>
          <cell r="C792" t="str">
            <v>Credit Card</v>
          </cell>
          <cell r="D792" t="str">
            <v>Wells Credit Card -1409 (S. Melton)</v>
          </cell>
          <cell r="F792" t="str">
            <v xml:space="preserve"> Wells Credit Card -1409</v>
          </cell>
        </row>
        <row r="793">
          <cell r="A793" t="str">
            <v>9515-1417</v>
          </cell>
          <cell r="B793" t="str">
            <v>Credit Cards - VPA : Wells Credit Card -1417</v>
          </cell>
          <cell r="C793" t="str">
            <v>Credit Card</v>
          </cell>
          <cell r="D793" t="str">
            <v>Wells Credit Card -1417 (K. Daniels)</v>
          </cell>
          <cell r="F793" t="str">
            <v xml:space="preserve"> Wells Credit Card -1417</v>
          </cell>
        </row>
        <row r="794">
          <cell r="A794" t="str">
            <v>9515-1765</v>
          </cell>
          <cell r="B794" t="str">
            <v>Credit Cards - VPA : Wells Credit Card -1765</v>
          </cell>
          <cell r="C794" t="str">
            <v>Credit Card</v>
          </cell>
          <cell r="D794" t="str">
            <v>Wells Credit Card -1765 (Martin)</v>
          </cell>
          <cell r="F794" t="str">
            <v xml:space="preserve"> Wells Credit Card -1765</v>
          </cell>
        </row>
        <row r="795">
          <cell r="A795" t="str">
            <v>9515-1773</v>
          </cell>
          <cell r="B795" t="str">
            <v>Credit Cards - VPA : Wells Credit Card -1773</v>
          </cell>
          <cell r="C795" t="str">
            <v>Credit Card</v>
          </cell>
          <cell r="D795" t="str">
            <v>Wells Credit Card -1773 (Lee)</v>
          </cell>
          <cell r="F795" t="str">
            <v xml:space="preserve"> Wells Credit Card -1773</v>
          </cell>
        </row>
        <row r="796">
          <cell r="A796" t="str">
            <v>9515-2167</v>
          </cell>
          <cell r="B796" t="str">
            <v>Credit Cards - VPA : Wells Credit Card - 2167</v>
          </cell>
          <cell r="C796" t="str">
            <v>Credit Card</v>
          </cell>
          <cell r="D796" t="str">
            <v>Wells Credit Card -2167 (S. Melton)</v>
          </cell>
          <cell r="F796" t="str">
            <v xml:space="preserve"> Wells Credit Card - 2167</v>
          </cell>
        </row>
        <row r="797">
          <cell r="A797" t="str">
            <v>9515-2879</v>
          </cell>
          <cell r="B797" t="str">
            <v>Credit Cards - VPA : Wells Credit Card -2879 (LOC)</v>
          </cell>
          <cell r="C797" t="str">
            <v>Credit Card</v>
          </cell>
          <cell r="D797" t="str">
            <v>Wells Credit Card -2879 (LOC) (Melton)</v>
          </cell>
          <cell r="F797" t="str">
            <v xml:space="preserve"> Wells Credit Card -2879 (LOC)</v>
          </cell>
        </row>
        <row r="798">
          <cell r="A798" t="str">
            <v>9515-6259</v>
          </cell>
          <cell r="B798" t="str">
            <v>Credit Cards - VPA : Wells Credit Card -6259</v>
          </cell>
          <cell r="C798" t="str">
            <v>Credit Card</v>
          </cell>
          <cell r="D798" t="str">
            <v>Wells Credit Card -6259 (Walstrom)</v>
          </cell>
          <cell r="F798" t="str">
            <v xml:space="preserve"> Wells Credit Card -6259</v>
          </cell>
        </row>
        <row r="799">
          <cell r="A799" t="str">
            <v>9515-9913</v>
          </cell>
          <cell r="B799" t="str">
            <v>Credit Cards - VPA : Wells Credit Card -9913</v>
          </cell>
          <cell r="C799" t="str">
            <v>Credit Card</v>
          </cell>
          <cell r="D799" t="str">
            <v>Wells Credit Card -9913 (J. Walstrom)</v>
          </cell>
          <cell r="F799" t="str">
            <v xml:space="preserve"> Wells Credit Card -9913</v>
          </cell>
        </row>
        <row r="800">
          <cell r="A800" t="str">
            <v>9515-9921</v>
          </cell>
          <cell r="B800" t="str">
            <v>Credit Cards - VPA : Wells Credit Card -9921</v>
          </cell>
          <cell r="C800" t="str">
            <v>Credit Card</v>
          </cell>
          <cell r="D800" t="str">
            <v>Wells Credit Card -9921 (L. Drury)</v>
          </cell>
          <cell r="F800" t="str">
            <v xml:space="preserve"> Wells Credit Card -9921</v>
          </cell>
        </row>
        <row r="801">
          <cell r="A801" t="str">
            <v>9515-AMEX</v>
          </cell>
          <cell r="B801" t="str">
            <v>Credit Cards - VPA : Amex Credit Card -1003</v>
          </cell>
          <cell r="C801" t="str">
            <v>Credit Card</v>
          </cell>
          <cell r="D801" t="str">
            <v>Amex Credit Card -1003</v>
          </cell>
          <cell r="F801" t="str">
            <v xml:space="preserve"> Amex Credit Card -1003</v>
          </cell>
        </row>
        <row r="802">
          <cell r="A802" t="str">
            <v>99110-z</v>
          </cell>
          <cell r="B802" t="str">
            <v>Undeposited Funds</v>
          </cell>
          <cell r="C802" t="str">
            <v>Other Asset</v>
          </cell>
          <cell r="D802" t="str">
            <v/>
          </cell>
          <cell r="F802" t="str">
            <v>Undeposited Funds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 t="str">
            <v>Select Revenue Timing Option</v>
          </cell>
          <cell r="X8" t="str">
            <v>Select Revenue Timing Option</v>
          </cell>
          <cell r="AP8" t="str">
            <v>Select Revenue Timing Option</v>
          </cell>
          <cell r="BH8" t="str">
            <v>Select Revenue Timing Option</v>
          </cell>
          <cell r="BZ8" t="str">
            <v>Select Revenue Timing Option</v>
          </cell>
          <cell r="CR8" t="str">
            <v>Select Revenue Timing Option</v>
          </cell>
          <cell r="DJ8" t="str">
            <v>Select Revenue Timing Option</v>
          </cell>
        </row>
        <row r="9">
          <cell r="E9" t="str">
            <v>EPA</v>
          </cell>
          <cell r="X9" t="str">
            <v>EPA</v>
          </cell>
          <cell r="AP9" t="str">
            <v>EPA</v>
          </cell>
          <cell r="BH9" t="str">
            <v>EPA</v>
          </cell>
          <cell r="BZ9" t="str">
            <v>EPA</v>
          </cell>
          <cell r="CR9" t="str">
            <v>EPA</v>
          </cell>
          <cell r="DJ9" t="str">
            <v>EPA</v>
          </cell>
        </row>
        <row r="10">
          <cell r="E10" t="str">
            <v>State Aid (General Purpose)</v>
          </cell>
          <cell r="X10" t="str">
            <v>State Aid (General Purpose)</v>
          </cell>
          <cell r="AP10" t="str">
            <v>State Aid (General Purpose)</v>
          </cell>
          <cell r="BH10" t="str">
            <v>State Aid (General Purpose)</v>
          </cell>
          <cell r="BZ10" t="str">
            <v>State Aid (General Purpose)</v>
          </cell>
          <cell r="CR10" t="str">
            <v>State Aid (General Purpose)</v>
          </cell>
          <cell r="DJ10" t="str">
            <v>State Aid (General Purpose)</v>
          </cell>
        </row>
        <row r="11">
          <cell r="E11" t="str">
            <v>Property Tax</v>
          </cell>
          <cell r="X11" t="str">
            <v>Property Tax</v>
          </cell>
          <cell r="AP11" t="str">
            <v>Property Tax</v>
          </cell>
          <cell r="BH11" t="str">
            <v>Property Tax</v>
          </cell>
          <cell r="BZ11" t="str">
            <v>Property Tax</v>
          </cell>
          <cell r="CR11" t="str">
            <v>Property Tax</v>
          </cell>
          <cell r="DJ11" t="str">
            <v>Property Tax</v>
          </cell>
        </row>
        <row r="12">
          <cell r="E12" t="str">
            <v>New School: Title Funding</v>
          </cell>
          <cell r="X12" t="str">
            <v>New School: Title Funding</v>
          </cell>
          <cell r="AP12" t="str">
            <v>New School: Title Funding</v>
          </cell>
          <cell r="BH12" t="str">
            <v>New School: Title Funding</v>
          </cell>
          <cell r="BZ12" t="str">
            <v>New School: Title Funding</v>
          </cell>
          <cell r="CR12" t="str">
            <v>New School: Title Funding</v>
          </cell>
          <cell r="DJ12" t="str">
            <v>New School: Title Funding</v>
          </cell>
        </row>
        <row r="13">
          <cell r="E13" t="str">
            <v>Existing School: Title Funding</v>
          </cell>
          <cell r="X13" t="str">
            <v>Existing School: Title Funding</v>
          </cell>
          <cell r="AP13" t="str">
            <v>Existing School: Title Funding</v>
          </cell>
          <cell r="BH13" t="str">
            <v>Existing School: Title Funding</v>
          </cell>
          <cell r="BZ13" t="str">
            <v>Existing School: Title Funding</v>
          </cell>
          <cell r="CR13" t="str">
            <v>Existing School: Title Funding</v>
          </cell>
          <cell r="DJ13" t="str">
            <v>Existing School: Title Funding</v>
          </cell>
        </row>
        <row r="14">
          <cell r="E14" t="str">
            <v>ASES</v>
          </cell>
          <cell r="X14" t="str">
            <v>ASES</v>
          </cell>
          <cell r="AP14" t="str">
            <v>ASES</v>
          </cell>
          <cell r="BH14" t="str">
            <v>ASES</v>
          </cell>
          <cell r="BZ14" t="str">
            <v>ASES</v>
          </cell>
          <cell r="CR14" t="str">
            <v>ASES</v>
          </cell>
          <cell r="DJ14" t="str">
            <v>ASES</v>
          </cell>
        </row>
        <row r="15">
          <cell r="E15" t="str">
            <v>SPED (Fed)</v>
          </cell>
          <cell r="X15" t="str">
            <v>SPED (Fed)</v>
          </cell>
          <cell r="AP15" t="str">
            <v>SPED (Fed)</v>
          </cell>
          <cell r="BH15" t="str">
            <v>SPED (Fed)</v>
          </cell>
          <cell r="BZ15" t="str">
            <v>SPED (Fed)</v>
          </cell>
          <cell r="CR15" t="str">
            <v>SPED (Fed)</v>
          </cell>
          <cell r="DJ15" t="str">
            <v>SPED (Fed)</v>
          </cell>
        </row>
        <row r="16">
          <cell r="E16" t="str">
            <v>SPED (State)</v>
          </cell>
          <cell r="X16" t="str">
            <v>SPED (State)</v>
          </cell>
          <cell r="AP16" t="str">
            <v>SPED (State)</v>
          </cell>
          <cell r="BH16" t="str">
            <v>SPED (State)</v>
          </cell>
          <cell r="BZ16" t="str">
            <v>SPED (State)</v>
          </cell>
          <cell r="CR16" t="str">
            <v>SPED (State)</v>
          </cell>
          <cell r="DJ16" t="str">
            <v>SPED (State)</v>
          </cell>
        </row>
        <row r="17">
          <cell r="E17" t="str">
            <v>SB740 Facilities</v>
          </cell>
          <cell r="X17" t="str">
            <v>SB740 Facilities</v>
          </cell>
          <cell r="AP17" t="str">
            <v>SB740 Facilities</v>
          </cell>
          <cell r="BH17" t="str">
            <v>SB740 Facilities</v>
          </cell>
          <cell r="BZ17" t="str">
            <v>SB740 Facilities</v>
          </cell>
          <cell r="CR17" t="str">
            <v>SB740 Facilities</v>
          </cell>
          <cell r="DJ17" t="str">
            <v>SB740 Facilities</v>
          </cell>
        </row>
        <row r="18">
          <cell r="E18" t="str">
            <v>New School: Lottery</v>
          </cell>
          <cell r="X18" t="str">
            <v>New School: Lottery</v>
          </cell>
          <cell r="AP18" t="str">
            <v>New School: Lottery</v>
          </cell>
          <cell r="BH18" t="str">
            <v>New School: Lottery</v>
          </cell>
          <cell r="BZ18" t="str">
            <v>New School: Lottery</v>
          </cell>
          <cell r="CR18" t="str">
            <v>New School: Lottery</v>
          </cell>
          <cell r="DJ18" t="str">
            <v>New School: Lottery</v>
          </cell>
        </row>
        <row r="19">
          <cell r="E19" t="str">
            <v>Existing School: Lottery</v>
          </cell>
          <cell r="X19" t="str">
            <v>Existing School: Lottery</v>
          </cell>
          <cell r="AP19" t="str">
            <v>Existing School: Lottery</v>
          </cell>
          <cell r="BH19" t="str">
            <v>Existing School: Lottery</v>
          </cell>
          <cell r="BZ19" t="str">
            <v>Existing School: Lottery</v>
          </cell>
          <cell r="CR19" t="str">
            <v>Existing School: Lottery</v>
          </cell>
          <cell r="DJ19" t="str">
            <v>Existing School: Lottery</v>
          </cell>
        </row>
        <row r="20">
          <cell r="E20" t="str">
            <v>12 Months</v>
          </cell>
          <cell r="X20" t="str">
            <v>12 Months</v>
          </cell>
          <cell r="AP20" t="str">
            <v>12 Months</v>
          </cell>
          <cell r="BH20" t="str">
            <v>12 Months</v>
          </cell>
          <cell r="BZ20" t="str">
            <v>12 Months</v>
          </cell>
          <cell r="CR20" t="str">
            <v>12 Months</v>
          </cell>
          <cell r="DJ20" t="str">
            <v>12 Months</v>
          </cell>
        </row>
        <row r="21">
          <cell r="E21" t="str">
            <v>11 Months</v>
          </cell>
          <cell r="X21" t="str">
            <v>11 Months</v>
          </cell>
          <cell r="AP21" t="str">
            <v>11 Months</v>
          </cell>
          <cell r="BH21" t="str">
            <v>11 Months</v>
          </cell>
          <cell r="BZ21" t="str">
            <v>11 Months</v>
          </cell>
          <cell r="CR21" t="str">
            <v>11 Months</v>
          </cell>
          <cell r="DJ21" t="str">
            <v>11 Months</v>
          </cell>
        </row>
        <row r="22">
          <cell r="E22" t="str">
            <v>10 Months</v>
          </cell>
          <cell r="X22" t="str">
            <v>10 Months</v>
          </cell>
          <cell r="AP22" t="str">
            <v>10 Months</v>
          </cell>
          <cell r="BH22" t="str">
            <v>10 Months</v>
          </cell>
          <cell r="BZ22" t="str">
            <v>10 Months</v>
          </cell>
          <cell r="CR22" t="str">
            <v>10 Months</v>
          </cell>
          <cell r="DJ22" t="str">
            <v>10 Months</v>
          </cell>
        </row>
        <row r="23">
          <cell r="E23" t="str">
            <v>9 Months</v>
          </cell>
          <cell r="X23" t="str">
            <v>9 Months</v>
          </cell>
          <cell r="AP23" t="str">
            <v>9 Months</v>
          </cell>
          <cell r="BH23" t="str">
            <v>9 Months</v>
          </cell>
          <cell r="BZ23" t="str">
            <v>9 Months</v>
          </cell>
          <cell r="CR23" t="str">
            <v>9 Months</v>
          </cell>
          <cell r="DJ23" t="str">
            <v>9 Months</v>
          </cell>
        </row>
        <row r="24">
          <cell r="E24" t="str">
            <v>80% July &amp; Aug</v>
          </cell>
          <cell r="X24" t="str">
            <v>80% July &amp; Aug</v>
          </cell>
          <cell r="AP24" t="str">
            <v>80% July &amp; Aug</v>
          </cell>
          <cell r="BH24" t="str">
            <v>80% July &amp; Aug</v>
          </cell>
          <cell r="BZ24" t="str">
            <v>80% July &amp; Aug</v>
          </cell>
          <cell r="CR24" t="str">
            <v>80% July &amp; Aug</v>
          </cell>
          <cell r="DJ24" t="str">
            <v>80% July &amp; Aug</v>
          </cell>
        </row>
        <row r="25">
          <cell r="E25" t="str">
            <v>80% Aug &amp; Sep</v>
          </cell>
          <cell r="X25" t="str">
            <v>80% Aug &amp; Sep</v>
          </cell>
          <cell r="AP25" t="str">
            <v>80% Aug &amp; Sep</v>
          </cell>
          <cell r="BH25" t="str">
            <v>80% Aug &amp; Sep</v>
          </cell>
          <cell r="BZ25" t="str">
            <v>80% Aug &amp; Sep</v>
          </cell>
          <cell r="CR25" t="str">
            <v>80% Aug &amp; Sep</v>
          </cell>
          <cell r="DJ25" t="str">
            <v>80% Aug &amp; Sep</v>
          </cell>
        </row>
        <row r="26">
          <cell r="E26" t="str">
            <v>80% Jul, Aug, &amp; Sep</v>
          </cell>
          <cell r="X26" t="str">
            <v>80% Jul, Aug, &amp; Sep</v>
          </cell>
          <cell r="AP26" t="str">
            <v>80% Jul, Aug, &amp; Sep</v>
          </cell>
          <cell r="BH26" t="str">
            <v>80% Jul, Aug, &amp; Sep</v>
          </cell>
          <cell r="BZ26" t="str">
            <v>80% Jul, Aug, &amp; Sep</v>
          </cell>
          <cell r="CR26" t="str">
            <v>80% Jul, Aug, &amp; Sep</v>
          </cell>
          <cell r="DJ26" t="str">
            <v>80% Jul, Aug, &amp; Sep</v>
          </cell>
        </row>
        <row r="27">
          <cell r="E27" t="str">
            <v>Quarterly</v>
          </cell>
          <cell r="X27" t="str">
            <v>Quarterly</v>
          </cell>
          <cell r="AP27" t="str">
            <v>Quarterly</v>
          </cell>
          <cell r="BH27" t="str">
            <v>Quarterly</v>
          </cell>
          <cell r="BZ27" t="str">
            <v>Quarterly</v>
          </cell>
          <cell r="CR27" t="str">
            <v>Quarterly</v>
          </cell>
          <cell r="DJ27" t="str">
            <v>Quarterly</v>
          </cell>
        </row>
        <row r="28">
          <cell r="E28" t="str">
            <v>First Half of Year</v>
          </cell>
          <cell r="X28" t="str">
            <v>First Half of Year</v>
          </cell>
          <cell r="AP28" t="str">
            <v>First Half of Year</v>
          </cell>
          <cell r="BH28" t="str">
            <v>First Half of Year</v>
          </cell>
          <cell r="BZ28" t="str">
            <v>First Half of Year</v>
          </cell>
          <cell r="CR28" t="str">
            <v>First Half of Year</v>
          </cell>
          <cell r="DJ28" t="str">
            <v>First Half of Year</v>
          </cell>
        </row>
        <row r="29">
          <cell r="E29" t="str">
            <v>Second Half of Year</v>
          </cell>
          <cell r="X29" t="str">
            <v>Second Half of Year</v>
          </cell>
          <cell r="AP29" t="str">
            <v>Second Half of Year</v>
          </cell>
          <cell r="BH29" t="str">
            <v>Second Half of Year</v>
          </cell>
          <cell r="BZ29" t="str">
            <v>Second Half of Year</v>
          </cell>
          <cell r="CR29" t="str">
            <v>Second Half of Year</v>
          </cell>
          <cell r="DJ29" t="str">
            <v>Second Half of Year</v>
          </cell>
        </row>
        <row r="30">
          <cell r="E30" t="str">
            <v>Instructional Days</v>
          </cell>
          <cell r="X30" t="str">
            <v>Instructional Days</v>
          </cell>
          <cell r="AP30" t="str">
            <v>Instructional Days</v>
          </cell>
          <cell r="BH30" t="str">
            <v>Instructional Days</v>
          </cell>
          <cell r="BZ30" t="str">
            <v>Instructional Days</v>
          </cell>
          <cell r="CR30" t="str">
            <v>Instructional Days</v>
          </cell>
          <cell r="DJ30" t="str">
            <v>Instructional Days</v>
          </cell>
        </row>
        <row r="31">
          <cell r="E31" t="str">
            <v>LAUSD Prop Tax/SpEd</v>
          </cell>
          <cell r="X31" t="str">
            <v>LAUSD Prop Tax/SpEd</v>
          </cell>
          <cell r="AP31" t="str">
            <v>LAUSD Prop Tax/SpEd</v>
          </cell>
          <cell r="BH31" t="str">
            <v>LAUSD Prop Tax/SpEd</v>
          </cell>
          <cell r="BZ31" t="str">
            <v>LAUSD Prop Tax/SpEd</v>
          </cell>
          <cell r="CR31" t="str">
            <v>LAUSD Prop Tax/SpEd</v>
          </cell>
          <cell r="DJ31" t="str">
            <v>LAUSD Prop Tax/SpEd</v>
          </cell>
        </row>
        <row r="32">
          <cell r="E32" t="str">
            <v>Custom 1</v>
          </cell>
          <cell r="X32" t="str">
            <v>Custom 1</v>
          </cell>
          <cell r="AP32" t="str">
            <v>Custom 1</v>
          </cell>
          <cell r="BH32" t="str">
            <v>Custom 1</v>
          </cell>
          <cell r="BZ32" t="str">
            <v>Custom 1</v>
          </cell>
          <cell r="CR32" t="str">
            <v>Custom 1</v>
          </cell>
          <cell r="DJ32" t="str">
            <v>Custom 1</v>
          </cell>
        </row>
        <row r="33">
          <cell r="E33" t="str">
            <v>Custom 2</v>
          </cell>
          <cell r="X33" t="str">
            <v>Custom 2</v>
          </cell>
          <cell r="AP33" t="str">
            <v>Custom 2</v>
          </cell>
          <cell r="BH33" t="str">
            <v>Custom 2</v>
          </cell>
          <cell r="BZ33" t="str">
            <v>Custom 2</v>
          </cell>
          <cell r="CR33" t="str">
            <v>Custom 2</v>
          </cell>
          <cell r="DJ33" t="str">
            <v>Custom 2</v>
          </cell>
        </row>
        <row r="34">
          <cell r="E34" t="str">
            <v>Custom 3</v>
          </cell>
          <cell r="X34" t="str">
            <v>Custom 3</v>
          </cell>
          <cell r="AP34" t="str">
            <v>Custom 3</v>
          </cell>
          <cell r="BH34" t="str">
            <v>Custom 3</v>
          </cell>
          <cell r="BZ34" t="str">
            <v>Custom 3</v>
          </cell>
          <cell r="CR34" t="str">
            <v>Custom 3</v>
          </cell>
          <cell r="DJ34" t="str">
            <v>Custom 3</v>
          </cell>
        </row>
        <row r="35">
          <cell r="E35" t="str">
            <v>Custom 4</v>
          </cell>
          <cell r="X35" t="str">
            <v>Custom 4</v>
          </cell>
          <cell r="AP35" t="str">
            <v>Custom 4</v>
          </cell>
          <cell r="BH35" t="str">
            <v>Custom 4</v>
          </cell>
          <cell r="BZ35" t="str">
            <v>Custom 4</v>
          </cell>
          <cell r="CR35" t="str">
            <v>Custom 4</v>
          </cell>
          <cell r="DJ35" t="str">
            <v>Custom 4</v>
          </cell>
        </row>
        <row r="36">
          <cell r="E36" t="str">
            <v>Custom 5</v>
          </cell>
          <cell r="X36" t="str">
            <v>Custom 5</v>
          </cell>
          <cell r="AP36" t="str">
            <v>Custom 5</v>
          </cell>
          <cell r="BH36" t="str">
            <v>Custom 5</v>
          </cell>
          <cell r="BZ36" t="str">
            <v>Custom 5</v>
          </cell>
          <cell r="CR36" t="str">
            <v>Custom 5</v>
          </cell>
          <cell r="DJ36" t="str">
            <v>Custom 5</v>
          </cell>
        </row>
        <row r="37">
          <cell r="E37" t="str">
            <v>Custom 6</v>
          </cell>
          <cell r="X37" t="str">
            <v>Custom 6</v>
          </cell>
          <cell r="AP37" t="str">
            <v>Custom 6</v>
          </cell>
          <cell r="BH37" t="str">
            <v>Custom 6</v>
          </cell>
          <cell r="BZ37" t="str">
            <v>Custom 6</v>
          </cell>
          <cell r="CR37" t="str">
            <v>Custom 6</v>
          </cell>
          <cell r="DJ37" t="str">
            <v>Custom 6</v>
          </cell>
        </row>
        <row r="43">
          <cell r="E43" t="str">
            <v>Select Expense Timing Option</v>
          </cell>
          <cell r="X43" t="str">
            <v>Select Expense Timing Option</v>
          </cell>
          <cell r="AP43" t="str">
            <v>Select Expense Timing Option</v>
          </cell>
          <cell r="BH43" t="str">
            <v>Select Expense Timing Option</v>
          </cell>
          <cell r="BZ43" t="str">
            <v>Select Expense Timing Option</v>
          </cell>
          <cell r="CR43" t="str">
            <v>Select Expense Timing Option</v>
          </cell>
          <cell r="DJ43" t="str">
            <v>Select Expense Timing Option</v>
          </cell>
        </row>
        <row r="44">
          <cell r="E44" t="str">
            <v>12 Months</v>
          </cell>
          <cell r="X44" t="str">
            <v>12 Months</v>
          </cell>
          <cell r="AP44" t="str">
            <v>12 Months</v>
          </cell>
          <cell r="BH44" t="str">
            <v>12 Months</v>
          </cell>
          <cell r="BZ44" t="str">
            <v>12 Months</v>
          </cell>
          <cell r="CR44" t="str">
            <v>12 Months</v>
          </cell>
          <cell r="DJ44" t="str">
            <v>12 Months</v>
          </cell>
        </row>
        <row r="45">
          <cell r="E45" t="str">
            <v>11 Months</v>
          </cell>
          <cell r="X45" t="str">
            <v>11 Months</v>
          </cell>
          <cell r="AP45" t="str">
            <v>11 Months</v>
          </cell>
          <cell r="BH45" t="str">
            <v>11 Months</v>
          </cell>
          <cell r="BZ45" t="str">
            <v>11 Months</v>
          </cell>
          <cell r="CR45" t="str">
            <v>11 Months</v>
          </cell>
          <cell r="DJ45" t="str">
            <v>11 Months</v>
          </cell>
        </row>
        <row r="46">
          <cell r="E46" t="str">
            <v>10 Months</v>
          </cell>
          <cell r="X46" t="str">
            <v>10 Months</v>
          </cell>
          <cell r="AP46" t="str">
            <v>10 Months</v>
          </cell>
          <cell r="BH46" t="str">
            <v>10 Months</v>
          </cell>
          <cell r="BZ46" t="str">
            <v>10 Months</v>
          </cell>
          <cell r="CR46" t="str">
            <v>10 Months</v>
          </cell>
          <cell r="DJ46" t="str">
            <v>10 Months</v>
          </cell>
        </row>
        <row r="47">
          <cell r="E47" t="str">
            <v>9 Months</v>
          </cell>
          <cell r="X47" t="str">
            <v>9 Months</v>
          </cell>
          <cell r="AP47" t="str">
            <v>9 Months</v>
          </cell>
          <cell r="BH47" t="str">
            <v>9 Months</v>
          </cell>
          <cell r="BZ47" t="str">
            <v>9 Months</v>
          </cell>
          <cell r="CR47" t="str">
            <v>9 Months</v>
          </cell>
          <cell r="DJ47" t="str">
            <v>9 Months</v>
          </cell>
        </row>
        <row r="48">
          <cell r="E48" t="str">
            <v>80% July &amp; Aug</v>
          </cell>
          <cell r="X48" t="str">
            <v>80% July &amp; Aug</v>
          </cell>
          <cell r="AP48" t="str">
            <v>80% July &amp; Aug</v>
          </cell>
          <cell r="BH48" t="str">
            <v>80% July &amp; Aug</v>
          </cell>
          <cell r="BZ48" t="str">
            <v>80% July &amp; Aug</v>
          </cell>
          <cell r="CR48" t="str">
            <v>80% July &amp; Aug</v>
          </cell>
          <cell r="DJ48" t="str">
            <v>80% July &amp; Aug</v>
          </cell>
        </row>
        <row r="49">
          <cell r="E49" t="str">
            <v>80% Aug &amp; Sep</v>
          </cell>
          <cell r="X49" t="str">
            <v>80% Aug &amp; Sep</v>
          </cell>
          <cell r="AP49" t="str">
            <v>80% Aug &amp; Sep</v>
          </cell>
          <cell r="BH49" t="str">
            <v>80% Aug &amp; Sep</v>
          </cell>
          <cell r="BZ49" t="str">
            <v>80% Aug &amp; Sep</v>
          </cell>
          <cell r="CR49" t="str">
            <v>80% Aug &amp; Sep</v>
          </cell>
          <cell r="DJ49" t="str">
            <v>80% Aug &amp; Sep</v>
          </cell>
        </row>
        <row r="50">
          <cell r="E50" t="str">
            <v>80% Jul, Aug, &amp; Sep</v>
          </cell>
          <cell r="X50" t="str">
            <v>80% Jul, Aug, &amp; Sep</v>
          </cell>
          <cell r="AP50" t="str">
            <v>80% Jul, Aug, &amp; Sep</v>
          </cell>
          <cell r="BH50" t="str">
            <v>80% Jul, Aug, &amp; Sep</v>
          </cell>
          <cell r="BZ50" t="str">
            <v>80% Jul, Aug, &amp; Sep</v>
          </cell>
          <cell r="CR50" t="str">
            <v>80% Jul, Aug, &amp; Sep</v>
          </cell>
          <cell r="DJ50" t="str">
            <v>80% Jul, Aug, &amp; Sep</v>
          </cell>
        </row>
        <row r="51">
          <cell r="E51" t="str">
            <v>Quarterly</v>
          </cell>
          <cell r="X51" t="str">
            <v>Quarterly</v>
          </cell>
          <cell r="AP51" t="str">
            <v>Quarterly</v>
          </cell>
          <cell r="BH51" t="str">
            <v>Quarterly</v>
          </cell>
          <cell r="BZ51" t="str">
            <v>Quarterly</v>
          </cell>
          <cell r="CR51" t="str">
            <v>Quarterly</v>
          </cell>
          <cell r="DJ51" t="str">
            <v>Quarterly</v>
          </cell>
        </row>
        <row r="52">
          <cell r="E52" t="str">
            <v>First Half of Year</v>
          </cell>
          <cell r="X52" t="str">
            <v>First Half of Year</v>
          </cell>
          <cell r="AP52" t="str">
            <v>First Half of Year</v>
          </cell>
          <cell r="BH52" t="str">
            <v>First Half of Year</v>
          </cell>
          <cell r="BZ52" t="str">
            <v>First Half of Year</v>
          </cell>
          <cell r="CR52" t="str">
            <v>First Half of Year</v>
          </cell>
          <cell r="DJ52" t="str">
            <v>First Half of Year</v>
          </cell>
        </row>
        <row r="53">
          <cell r="E53" t="str">
            <v>Second Half of Year</v>
          </cell>
          <cell r="X53" t="str">
            <v>Second Half of Year</v>
          </cell>
          <cell r="AP53" t="str">
            <v>Second Half of Year</v>
          </cell>
          <cell r="BH53" t="str">
            <v>Second Half of Year</v>
          </cell>
          <cell r="BZ53" t="str">
            <v>Second Half of Year</v>
          </cell>
          <cell r="CR53" t="str">
            <v>Second Half of Year</v>
          </cell>
          <cell r="DJ53" t="str">
            <v>Second Half of Year</v>
          </cell>
        </row>
        <row r="54">
          <cell r="E54" t="str">
            <v>CCSA JPA Program</v>
          </cell>
          <cell r="X54" t="str">
            <v>CCSA JPA Program</v>
          </cell>
          <cell r="AP54" t="str">
            <v>CCSA JPA Program</v>
          </cell>
          <cell r="BH54" t="str">
            <v>CCSA JPA Program</v>
          </cell>
          <cell r="BZ54" t="str">
            <v>CCSA JPA Program</v>
          </cell>
          <cell r="CR54" t="str">
            <v>CCSA JPA Program</v>
          </cell>
          <cell r="DJ54" t="str">
            <v>CCSA JPA Program</v>
          </cell>
        </row>
        <row r="55">
          <cell r="E55" t="str">
            <v>Billed/Netted from Property Tax</v>
          </cell>
          <cell r="X55" t="str">
            <v>Billed/Netted from Property Tax</v>
          </cell>
          <cell r="AP55" t="str">
            <v>Billed/Netted from Property Tax</v>
          </cell>
          <cell r="BH55" t="str">
            <v>Billed/Netted from Property Tax</v>
          </cell>
          <cell r="BZ55" t="str">
            <v>Billed/Netted from Property Tax</v>
          </cell>
          <cell r="CR55" t="str">
            <v>Billed/Netted from Property Tax</v>
          </cell>
          <cell r="DJ55" t="str">
            <v>Billed/Netted from Property Tax</v>
          </cell>
        </row>
        <row r="56">
          <cell r="E56" t="str">
            <v>Instructional Days</v>
          </cell>
          <cell r="X56" t="str">
            <v>Instructional Days</v>
          </cell>
          <cell r="AP56" t="str">
            <v>Instructional Days</v>
          </cell>
          <cell r="BH56" t="str">
            <v>Instructional Days</v>
          </cell>
          <cell r="BZ56" t="str">
            <v>Instructional Days</v>
          </cell>
          <cell r="CR56" t="str">
            <v>Instructional Days</v>
          </cell>
          <cell r="DJ56" t="str">
            <v>Instructional Days</v>
          </cell>
        </row>
        <row r="57">
          <cell r="E57" t="str">
            <v>12 Months, 1 Month early</v>
          </cell>
          <cell r="X57" t="str">
            <v>12 Months, 1 Month early</v>
          </cell>
          <cell r="AP57" t="str">
            <v>12 Months, 1 Month early</v>
          </cell>
          <cell r="BH57" t="str">
            <v>12 Months, 1 Month early</v>
          </cell>
          <cell r="BZ57" t="str">
            <v>12 Months, 1 Month early</v>
          </cell>
          <cell r="CR57" t="str">
            <v>12 Months, 1 Month early</v>
          </cell>
          <cell r="DJ57" t="str">
            <v>12 Months, 1 Month early</v>
          </cell>
        </row>
        <row r="58">
          <cell r="E58" t="str">
            <v>Custom 1</v>
          </cell>
          <cell r="X58" t="str">
            <v>Custom 1</v>
          </cell>
          <cell r="AP58" t="str">
            <v>Custom 1</v>
          </cell>
          <cell r="BH58" t="str">
            <v>Custom 1</v>
          </cell>
          <cell r="BZ58" t="str">
            <v>Custom 1</v>
          </cell>
          <cell r="CR58" t="str">
            <v>Custom 1</v>
          </cell>
          <cell r="DJ58" t="str">
            <v>Custom 1</v>
          </cell>
        </row>
        <row r="59">
          <cell r="E59" t="str">
            <v>Custom 2</v>
          </cell>
          <cell r="X59" t="str">
            <v>Custom 2</v>
          </cell>
          <cell r="AP59" t="str">
            <v>Custom 2</v>
          </cell>
          <cell r="BH59" t="str">
            <v>Custom 2</v>
          </cell>
          <cell r="BZ59" t="str">
            <v>Custom 2</v>
          </cell>
          <cell r="CR59" t="str">
            <v>Custom 2</v>
          </cell>
          <cell r="DJ59" t="str">
            <v>Custom 2</v>
          </cell>
        </row>
        <row r="60">
          <cell r="E60" t="str">
            <v>Custom 3</v>
          </cell>
          <cell r="X60" t="str">
            <v>Custom 3</v>
          </cell>
          <cell r="AP60" t="str">
            <v>Custom 3</v>
          </cell>
          <cell r="BH60" t="str">
            <v>Custom 3</v>
          </cell>
          <cell r="BZ60" t="str">
            <v>Custom 3</v>
          </cell>
          <cell r="CR60" t="str">
            <v>Custom 3</v>
          </cell>
          <cell r="DJ60" t="str">
            <v>Custom 3</v>
          </cell>
        </row>
        <row r="61">
          <cell r="E61" t="str">
            <v>Custom 4</v>
          </cell>
          <cell r="X61" t="str">
            <v>Custom 4</v>
          </cell>
          <cell r="AP61" t="str">
            <v>Custom 4</v>
          </cell>
          <cell r="BH61" t="str">
            <v>Custom 4</v>
          </cell>
          <cell r="BZ61" t="str">
            <v>Custom 4</v>
          </cell>
          <cell r="CR61" t="str">
            <v>Custom 4</v>
          </cell>
          <cell r="DJ61" t="str">
            <v>Custom 4</v>
          </cell>
        </row>
        <row r="62">
          <cell r="E62" t="str">
            <v>Custom 5</v>
          </cell>
          <cell r="X62" t="str">
            <v>Custom 5</v>
          </cell>
          <cell r="AP62" t="str">
            <v>Custom 5</v>
          </cell>
          <cell r="BH62" t="str">
            <v>Custom 5</v>
          </cell>
          <cell r="BZ62" t="str">
            <v>Custom 5</v>
          </cell>
          <cell r="CR62" t="str">
            <v>Custom 5</v>
          </cell>
          <cell r="DJ62" t="str">
            <v>Custom 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814">
          <cell r="A814" t="str">
            <v>Startup School</v>
          </cell>
        </row>
        <row r="815">
          <cell r="A815" t="str">
            <v>Existing School</v>
          </cell>
        </row>
        <row r="816">
          <cell r="A816" t="str">
            <v>Existing School - Expanding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9">
          <cell r="I9">
            <v>66841.88</v>
          </cell>
          <cell r="J9">
            <v>895384.04</v>
          </cell>
          <cell r="K9">
            <v>156557.97999999998</v>
          </cell>
        </row>
        <row r="10">
          <cell r="I10">
            <v>25338.22</v>
          </cell>
          <cell r="J10">
            <v>19134.939999999999</v>
          </cell>
          <cell r="K10">
            <v>122363</v>
          </cell>
        </row>
        <row r="11">
          <cell r="I11">
            <v>116513.19999999995</v>
          </cell>
          <cell r="J11">
            <v>148920.07000000007</v>
          </cell>
          <cell r="K11">
            <v>79614.099999999627</v>
          </cell>
        </row>
        <row r="12">
          <cell r="I12">
            <v>63828.380000000005</v>
          </cell>
          <cell r="J12">
            <v>185090.59000000003</v>
          </cell>
          <cell r="K12">
            <v>8456251.959999999</v>
          </cell>
        </row>
        <row r="13">
          <cell r="I13">
            <v>790504.33000000007</v>
          </cell>
          <cell r="J13">
            <v>1856801.93</v>
          </cell>
          <cell r="K13">
            <v>0</v>
          </cell>
        </row>
        <row r="18">
          <cell r="I18">
            <v>171376.36</v>
          </cell>
          <cell r="J18">
            <v>45347.549999999996</v>
          </cell>
          <cell r="K18">
            <v>76913.850000000035</v>
          </cell>
        </row>
        <row r="19">
          <cell r="I19">
            <v>447147</v>
          </cell>
          <cell r="J19">
            <v>7742</v>
          </cell>
          <cell r="K19">
            <v>0</v>
          </cell>
        </row>
        <row r="20">
          <cell r="I20">
            <v>0</v>
          </cell>
          <cell r="J20">
            <v>0</v>
          </cell>
          <cell r="K20">
            <v>354000</v>
          </cell>
        </row>
        <row r="21">
          <cell r="I21">
            <v>0</v>
          </cell>
          <cell r="J21">
            <v>0</v>
          </cell>
          <cell r="K21">
            <v>4884105.1900000004</v>
          </cell>
        </row>
        <row r="22">
          <cell r="J22">
            <v>0</v>
          </cell>
          <cell r="K22">
            <v>2090706</v>
          </cell>
        </row>
        <row r="23">
          <cell r="I23">
            <v>52741</v>
          </cell>
          <cell r="J23">
            <v>57367</v>
          </cell>
          <cell r="K23">
            <v>51190</v>
          </cell>
        </row>
        <row r="24">
          <cell r="I24">
            <v>784762.94</v>
          </cell>
          <cell r="J24">
            <v>2819297.31</v>
          </cell>
          <cell r="K24">
            <v>1890916.57</v>
          </cell>
        </row>
        <row r="25">
          <cell r="I25">
            <v>15056.29</v>
          </cell>
          <cell r="J25">
            <v>0</v>
          </cell>
          <cell r="K25">
            <v>0</v>
          </cell>
        </row>
        <row r="26">
          <cell r="I26">
            <v>-408057.57999999961</v>
          </cell>
          <cell r="J26">
            <v>175577.71000000113</v>
          </cell>
          <cell r="K26">
            <v>-533044.57000000007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 YTD for PPT"/>
      <sheetName val="OUT SUM for PPT"/>
      <sheetName val="CASH FLOW for PPT"/>
      <sheetName val="Map"/>
      <sheetName val="Chart of Accounts 15-16"/>
      <sheetName val="IN RATES"/>
      <sheetName val="RESTRICTED DETAIL-MSA1"/>
      <sheetName val="RESTRICTED DETAIL-MSA2"/>
      <sheetName val="RESTRICTED DETAIL-MSA3"/>
      <sheetName val="RESTRICTED DETAIL-SITE 4"/>
      <sheetName val="RESTRICTED DETAIL-SITE 5"/>
      <sheetName val="In Depreciation"/>
      <sheetName val="IN Allocations"/>
      <sheetName val="LCFF Implementation - MSA-1"/>
      <sheetName val="14-15 P2 LCFF Transition-MSA-1"/>
      <sheetName val="LCFF Implementation - MSA-2"/>
      <sheetName val="14-15 P2 LCFF Transition-MSA-2"/>
      <sheetName val="LCFF Implementation - MSA-3"/>
      <sheetName val="14-15 P2 LCFF Transition-MSA-3"/>
      <sheetName val="LCFF Implementation - SITE 4"/>
      <sheetName val="14-15 P2 LCFF Transition-SITE 4"/>
      <sheetName val="LCFF Implementation - SITE 5"/>
      <sheetName val="14-15 P2 LCFF Transition-SITE 5"/>
      <sheetName val="Restricted FY16-17 MSA-1"/>
      <sheetName val="IN EXHIBITS-MSA-1"/>
      <sheetName val="IN EXHIBITS-MSA-2"/>
      <sheetName val="IN EXHIBITS-MSA-3"/>
      <sheetName val="IN EXHIBITS-SITE 4"/>
      <sheetName val="IN EXHIBITS-SITE 5"/>
      <sheetName val="IN Payroll"/>
      <sheetName val="IN MONTHLY-MSA1"/>
      <sheetName val="IN MONTHLY-MSA2"/>
      <sheetName val="IN MONTHLY-MSA3"/>
      <sheetName val="IN MONTHLY-SITE 4"/>
      <sheetName val="IN MONTHLY-SITE 5"/>
      <sheetName val="MSA1 IT"/>
      <sheetName val="MSA-2 IT"/>
      <sheetName val="MSA-3 IT"/>
      <sheetName val="Facility Lease Projections"/>
      <sheetName val="MSA-1 IT Budget"/>
      <sheetName val="MSA-2 IT Budget"/>
      <sheetName val="MSA-3 IT Budget"/>
      <sheetName val="IN DETAIL"/>
      <sheetName val="Error Check"/>
      <sheetName val="OUT SUM"/>
      <sheetName val="MYP by Site"/>
      <sheetName val="OUT YTD TOTAL"/>
      <sheetName val="OUT YTD-MSA1"/>
      <sheetName val="OUT YTD-MSA2"/>
      <sheetName val="OUT YTD-MSA3"/>
      <sheetName val="OUT YTD-SITE 4"/>
      <sheetName val="OUT YTD-SITE 5"/>
      <sheetName val="BS Slide"/>
      <sheetName val="CASH FLOW TOTAL"/>
      <sheetName val="CASH FLOW-MSA1"/>
      <sheetName val="CASH FLOW-MSA2"/>
      <sheetName val="CASH FLOW-MSA3"/>
      <sheetName val="CASH FLOW-SITE 4"/>
      <sheetName val="CASH FLOW-SITE 5"/>
      <sheetName val="IS - 102315 JUL-AUG - MSA-1"/>
      <sheetName val="102315 SEP IS"/>
      <sheetName val="Actuals-IS - MSA-1"/>
      <sheetName val="Actuals-IS - MSA-2"/>
      <sheetName val="IS - 102315 JUL-AUG - MSA-2"/>
      <sheetName val="IS - 102315 JUL-AUG - MSA-3"/>
      <sheetName val="Actuals-IS - MSA-3"/>
      <sheetName val="Actuals-IS - Site 4"/>
      <sheetName val="Actuals-IS - Site 5"/>
      <sheetName val="BS 0715 MSA-1"/>
      <sheetName val="BS 0815 MSA-1"/>
      <sheetName val="BS 0715 MSA-2"/>
      <sheetName val="BS 0815 MSA-2"/>
      <sheetName val="ESP-BS - MSA-1"/>
      <sheetName val="ESP-BS - MSA-2"/>
      <sheetName val="0715 BS MSA-3"/>
      <sheetName val="0815 BS MSA-3"/>
      <sheetName val="ESP-BS - MSA-3"/>
      <sheetName val="ESP-BS - Site 4"/>
      <sheetName val="ESP-BS - Site 5"/>
      <sheetName val="Actuals-BS - MSA-1"/>
      <sheetName val="Actuals-BS - MSA-2"/>
      <sheetName val="Actuals-BS - MSA-3"/>
      <sheetName val="Actuals-BS - Site 4"/>
      <sheetName val="Actuals-BS - Site 5"/>
      <sheetName val="14-15 P-2 Pay Schedule-LEA"/>
      <sheetName val="pasummary1415p2"/>
      <sheetName val="Opt3 Grants"/>
      <sheetName val="Ins Premiums"/>
      <sheetName val="MSA1 BS YTD Apr16"/>
      <sheetName val="MSA2 BS Apr16"/>
      <sheetName val="MSA3 BS Apr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9">
          <cell r="C9">
            <v>1092024.1299999999</v>
          </cell>
          <cell r="D9">
            <v>495059.97</v>
          </cell>
          <cell r="E9">
            <v>166092.57999999999</v>
          </cell>
        </row>
        <row r="10">
          <cell r="C10">
            <v>46917.45</v>
          </cell>
          <cell r="D10">
            <v>17953</v>
          </cell>
          <cell r="E10">
            <v>18199.989999999998</v>
          </cell>
        </row>
        <row r="11">
          <cell r="C11">
            <v>39035</v>
          </cell>
          <cell r="D11">
            <v>103065.69</v>
          </cell>
          <cell r="E11">
            <v>307336</v>
          </cell>
        </row>
        <row r="12">
          <cell r="C12">
            <v>3875363.43</v>
          </cell>
          <cell r="D12">
            <v>234987.09</v>
          </cell>
          <cell r="E12">
            <v>93208.65</v>
          </cell>
        </row>
        <row r="13">
          <cell r="C13">
            <v>202441.48</v>
          </cell>
          <cell r="D13">
            <v>460521.06</v>
          </cell>
          <cell r="E13">
            <v>202201.86</v>
          </cell>
        </row>
        <row r="18">
          <cell r="C18">
            <v>-17035.61</v>
          </cell>
          <cell r="D18">
            <v>6025.6199999999953</v>
          </cell>
          <cell r="E18">
            <v>65613.36</v>
          </cell>
        </row>
        <row r="19">
          <cell r="C19">
            <v>8417</v>
          </cell>
          <cell r="D19">
            <v>7180</v>
          </cell>
          <cell r="E19">
            <v>7099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2179.7800000000002</v>
          </cell>
          <cell r="E21">
            <v>0</v>
          </cell>
        </row>
        <row r="22">
          <cell r="C22">
            <v>2800000</v>
          </cell>
          <cell r="D22">
            <v>25006</v>
          </cell>
          <cell r="E22">
            <v>0</v>
          </cell>
        </row>
        <row r="23">
          <cell r="C23">
            <v>58876</v>
          </cell>
          <cell r="D23">
            <v>54436</v>
          </cell>
          <cell r="E23">
            <v>54341</v>
          </cell>
        </row>
        <row r="24">
          <cell r="C24">
            <v>2168342.13</v>
          </cell>
          <cell r="D24">
            <v>939822.27</v>
          </cell>
          <cell r="E24">
            <v>742488.82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237181.96999999974</v>
          </cell>
          <cell r="D26">
            <v>276937.13999999984</v>
          </cell>
          <cell r="E26">
            <v>-82503.100000000704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 YTD for PPT"/>
      <sheetName val="OUT SUM for PPT"/>
      <sheetName val="CASH FLOW for PPT"/>
      <sheetName val="Map"/>
      <sheetName val="Chart of Accounts 15-16"/>
      <sheetName val="IN RATES"/>
      <sheetName val="RESTRICTED DETAIL-SITE 1"/>
      <sheetName val="RESTRICTED DETAIL-SITE 2"/>
      <sheetName val="RESTRICTED DETAIL-SITE 3"/>
      <sheetName val="RESTRICTED DETAIL-SITE 4"/>
      <sheetName val="RESTRICTED DETAIL-SITE 5"/>
      <sheetName val="In Depreciation"/>
      <sheetName val="IN Allocations"/>
      <sheetName val="LCFF Implementation - SITE 1"/>
      <sheetName val="15-16 LCFF Transition - MSA4"/>
      <sheetName val="14-15 P2 LCFF Transition-MSA-4"/>
      <sheetName val="LCFF Implementation - SITE 2"/>
      <sheetName val="14-15 P2 LCFF Transition-MSA-5"/>
      <sheetName val="15-16 LCFF Transition MSA5"/>
      <sheetName val="LCFF Implementation - SITE 3"/>
      <sheetName val="14-15 P2 LCFF Transition-MSA-6"/>
      <sheetName val="LCFF Implementation - SITE 4"/>
      <sheetName val="14-15 P2 LCFF Transition-SITE 4"/>
      <sheetName val="LCFF Implementation - SITE 5"/>
      <sheetName val="14-15 P2 LCFF Transition-SITE 5"/>
      <sheetName val="15-16 LCFF Transition MSA6"/>
      <sheetName val="IN EXHIBITS-MSA-4"/>
      <sheetName val="IN EXHIBITS-MSA-5"/>
      <sheetName val="IN EXHIBITS-MSA-6"/>
      <sheetName val="IN EXHIBITS-SITE 4"/>
      <sheetName val="IN EXHIBITS-SITE 5"/>
      <sheetName val="IN Payroll"/>
      <sheetName val="IN MONTHLY-MSA4"/>
      <sheetName val="IN MONTHLY-MSA5"/>
      <sheetName val="IN MONTHLY-MSA6"/>
      <sheetName val="IN MONTHLY-SITE 4"/>
      <sheetName val="IN MONTHLY-SITE 5"/>
      <sheetName val="Facility Lease Projections"/>
      <sheetName val="MSA-4 IT Budget"/>
      <sheetName val="MSA-5 IT Budget"/>
      <sheetName val="MSA-6 IT Budget"/>
      <sheetName val="IN DETAIL"/>
      <sheetName val="Error Check"/>
      <sheetName val="OUT SUM"/>
      <sheetName val="MYP by Site"/>
      <sheetName val="OUT YTD TOTAL"/>
      <sheetName val="OUT YTD-MSA-4"/>
      <sheetName val="OUT YTD-MSA-5"/>
      <sheetName val="OUT YTD-MSA-6"/>
      <sheetName val="OUT YTD-SITE 4"/>
      <sheetName val="OUT YTD-SITE 5"/>
      <sheetName val="CASH FLOW TOTAL"/>
      <sheetName val="CASH FLOW-MSA-4"/>
      <sheetName val="CASH FLOW-MSA-5"/>
      <sheetName val="CASH FLOW-MSA-6"/>
      <sheetName val="CASH FLOW-SITE 4"/>
      <sheetName val="CASH FLOW-SITE 5"/>
      <sheetName val="IS - 102315 JUL-AUG - MSA-4"/>
      <sheetName val="BS Slide"/>
      <sheetName val="Actuals-IS - MSA-4"/>
      <sheetName val="Actuals-IS - MSA-5"/>
      <sheetName val="Actuals-IS - MSA-6"/>
      <sheetName val="IS - 102315 JUL-AUG - MSA-5"/>
      <sheetName val="Actuals-IS - Site 4"/>
      <sheetName val="Actuals-IS - Site 5"/>
      <sheetName val="IS - 102315 JUL-AUG - MSA-6"/>
      <sheetName val="0715 BS MSA-4"/>
      <sheetName val="0815 BS MSA-4"/>
      <sheetName val="ESP-BS - MSA-4"/>
      <sheetName val="ESP-BS - MSA-5"/>
      <sheetName val="BS 0715 MSA5"/>
      <sheetName val="BS 0815 MSA5"/>
      <sheetName val="0715 BS MSA-6"/>
      <sheetName val="0815 BS MSA-6"/>
      <sheetName val="ESP-BS - MSA-6"/>
      <sheetName val="ESP-BS - Site 4"/>
      <sheetName val="ESP-BS - Site 5"/>
      <sheetName val="Actuals-BS - MSA-4"/>
      <sheetName val="Actuals-BS - MSA-5"/>
      <sheetName val="Actuals-BS - MSA-6"/>
      <sheetName val="Adv App Summary"/>
      <sheetName val="Educator Effectiveness 1st"/>
      <sheetName val="Mandate Block Grant"/>
      <sheetName val="One-Time Mandate Funds"/>
      <sheetName val="Title I Prelim"/>
      <sheetName val="Title II Prelim"/>
      <sheetName val="Title III Imm Prelim"/>
      <sheetName val="Actuals-BS - Site 4"/>
      <sheetName val="Actuals-BS - Site 5"/>
      <sheetName val="14-15 P-2 Pay Schedule-LEA"/>
      <sheetName val="pasummary1415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">
          <cell r="F9">
            <v>686458.58</v>
          </cell>
          <cell r="G9">
            <v>197120.05</v>
          </cell>
          <cell r="H9">
            <v>527974.92000000004</v>
          </cell>
        </row>
        <row r="10">
          <cell r="F10">
            <v>8801</v>
          </cell>
          <cell r="G10">
            <v>18647</v>
          </cell>
          <cell r="H10">
            <v>6943</v>
          </cell>
        </row>
        <row r="11">
          <cell r="F11">
            <v>24822.39</v>
          </cell>
          <cell r="G11">
            <v>180691.76</v>
          </cell>
          <cell r="H11">
            <v>0</v>
          </cell>
        </row>
        <row r="12">
          <cell r="F12">
            <v>73509.63</v>
          </cell>
          <cell r="G12">
            <v>20511.960000000006</v>
          </cell>
          <cell r="H12">
            <v>86177.919999999998</v>
          </cell>
        </row>
        <row r="13">
          <cell r="F13">
            <v>0</v>
          </cell>
          <cell r="G13">
            <v>597285.1</v>
          </cell>
          <cell r="H13">
            <v>348451.29</v>
          </cell>
        </row>
        <row r="18">
          <cell r="F18">
            <v>104704.90999999999</v>
          </cell>
          <cell r="G18">
            <v>4231.07</v>
          </cell>
          <cell r="H18">
            <v>143845.26</v>
          </cell>
        </row>
        <row r="19">
          <cell r="F19">
            <v>3521</v>
          </cell>
          <cell r="G19">
            <v>34009</v>
          </cell>
          <cell r="H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F21">
            <v>5971.51</v>
          </cell>
          <cell r="G21">
            <v>0</v>
          </cell>
          <cell r="H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</row>
        <row r="23">
          <cell r="F23">
            <v>52408</v>
          </cell>
          <cell r="G23">
            <v>53216</v>
          </cell>
          <cell r="H23">
            <v>51109</v>
          </cell>
        </row>
        <row r="24">
          <cell r="F24">
            <v>414412.73</v>
          </cell>
          <cell r="G24">
            <v>802056.64</v>
          </cell>
          <cell r="H24">
            <v>423448.33</v>
          </cell>
        </row>
        <row r="25">
          <cell r="F25">
            <v>0</v>
          </cell>
          <cell r="G25">
            <v>0</v>
          </cell>
          <cell r="H25">
            <v>0</v>
          </cell>
        </row>
        <row r="26">
          <cell r="F26">
            <v>212573.45000000027</v>
          </cell>
          <cell r="G26">
            <v>120743.15999999992</v>
          </cell>
          <cell r="H26">
            <v>351144.5400000001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 YTD for PPT"/>
      <sheetName val="OUT SUM for PPT"/>
      <sheetName val="CASH FLOW for PPT"/>
      <sheetName val="Map"/>
      <sheetName val="Chart of Accounts 15-16"/>
      <sheetName val="IN RATES"/>
      <sheetName val="RESTRICTED DETAIL-MSA-SC"/>
      <sheetName val="RESTRICTED DETAIL-MSA-SD"/>
      <sheetName val="RESTRICTED DETAIL-MERF"/>
      <sheetName val="RESTRICTED DETAIL-SITE 4"/>
      <sheetName val="RESTRICTED DETAIL-SITE 5"/>
      <sheetName val="In Depreciation"/>
      <sheetName val="IN Allocations"/>
      <sheetName val="LCFF Implementation - MSA-SC"/>
      <sheetName val="14-15 P2 LCFF Transition-MSA-SC"/>
      <sheetName val="15-16 P2 LCFF Transition MSA-SC"/>
      <sheetName val="LCFF Implementation - MSA-SD"/>
      <sheetName val="15-16 P2 LCFF Transition-MSA-SD"/>
      <sheetName val="14-15 P2 LCFF Transition-MSA-SD"/>
      <sheetName val="LCFF Implementation - MERF"/>
      <sheetName val="14-15 P2 LCFF Transition-MERF"/>
      <sheetName val="LCFF Implementation - SITE 4"/>
      <sheetName val="14-15 P2 LCFF Transition-SITE 4"/>
      <sheetName val="LCFF Implementation - SITE 5"/>
      <sheetName val="14-15 P2 LCFF Transition-SITE 5"/>
      <sheetName val="IN EXHIBITS-MSA-SC"/>
      <sheetName val="IN EXHIBITS-MSA-SD"/>
      <sheetName val="IN EXHIBITS-MERF"/>
      <sheetName val="IN EXHIBITS-SITE 4"/>
      <sheetName val="IN EXHIBITS-SITE 5"/>
      <sheetName val="IN MONTHLY-MSA-SC"/>
      <sheetName val="IN MONTHLY-MSA-SD"/>
      <sheetName val="IN MONTHLY-MERF"/>
      <sheetName val="IN MONTHLY-SITE 4"/>
      <sheetName val="IN MONTHLY-SITE 5"/>
      <sheetName val="Facility Lease Projections"/>
      <sheetName val="MSA-SC IT Budget"/>
      <sheetName val="MSA-SD IT Budget"/>
      <sheetName val="IN Payroll"/>
      <sheetName val="CMO Allocation"/>
      <sheetName val="IN DETAIL"/>
      <sheetName val="Error Check"/>
      <sheetName val="OUT SUM"/>
      <sheetName val="MYP by Site"/>
      <sheetName val="Out Sum MSA-SC"/>
      <sheetName val="OUT YTD TOTAL"/>
      <sheetName val="OUT YTD-MSA-SC"/>
      <sheetName val="OUT YTD-MSA-SD"/>
      <sheetName val="OUT YTD-MSA-MERF"/>
      <sheetName val="OUT YTD-SITE 4"/>
      <sheetName val="OUT YTD-SITE 5"/>
      <sheetName val="CASH FLOW TOTAL"/>
      <sheetName val="CASH FLOW-MSA-SC"/>
      <sheetName val="CASH FLOW-MSA-SD"/>
      <sheetName val="CASH FLOW-MERF"/>
      <sheetName val="CASH FLOW-SITE 4"/>
      <sheetName val="CASH FLOW-SITE 5"/>
      <sheetName val="BS Slide"/>
      <sheetName val="Actuals-IS - MSA-SC"/>
      <sheetName val="IS SC Aug15"/>
      <sheetName val="MSA-SC IS July-Apr"/>
      <sheetName val="ESP-BS - MSA-SC"/>
      <sheetName val="Actuals-BS - MSA-SC"/>
      <sheetName val="Actuals-IS - MSA-SD"/>
      <sheetName val="MSASD IS"/>
      <sheetName val="ESP-BS - MSA-SD"/>
      <sheetName val="Actuals-BS - MSA-SD"/>
      <sheetName val="Actuals-IS - MSA-MERF"/>
      <sheetName val="Actuals-IS - Site 4"/>
      <sheetName val="Actuals-IS - Site 5"/>
      <sheetName val="IS MERF July&amp;August"/>
      <sheetName val="IS MERF"/>
      <sheetName val="ESP-BS - MSA-MERF"/>
      <sheetName val="ESP-BS - Site 4"/>
      <sheetName val="ESP-BS - Site 5"/>
      <sheetName val="Actuals-BS - MERF"/>
      <sheetName val="Actuals-BS - Site 4"/>
      <sheetName val="Actuals-BS - Site 5"/>
      <sheetName val="14-15 P-2 Pay Schedule-LEA"/>
      <sheetName val="pasummary1415p2"/>
      <sheetName val="15-16 Adv PA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9">
          <cell r="L9">
            <v>53349.33</v>
          </cell>
          <cell r="M9">
            <v>846348.87</v>
          </cell>
          <cell r="N9">
            <v>35423.300000000003</v>
          </cell>
        </row>
        <row r="10">
          <cell r="L10">
            <v>394472.07</v>
          </cell>
          <cell r="M10">
            <v>0</v>
          </cell>
          <cell r="N10">
            <v>98614.97</v>
          </cell>
        </row>
        <row r="11">
          <cell r="L11">
            <v>65645.729999999981</v>
          </cell>
          <cell r="M11">
            <v>0</v>
          </cell>
          <cell r="N11">
            <v>17525.000000000116</v>
          </cell>
        </row>
        <row r="12">
          <cell r="L12">
            <v>175001.79</v>
          </cell>
          <cell r="M12">
            <v>385951.13</v>
          </cell>
          <cell r="N12">
            <v>26828.670000000013</v>
          </cell>
        </row>
        <row r="13">
          <cell r="L13">
            <v>0</v>
          </cell>
          <cell r="M13">
            <v>0</v>
          </cell>
          <cell r="N13">
            <v>4553243.03</v>
          </cell>
        </row>
        <row r="18">
          <cell r="L18">
            <v>354954.85</v>
          </cell>
          <cell r="M18">
            <v>13499.460000000001</v>
          </cell>
          <cell r="N18">
            <v>188014.68</v>
          </cell>
        </row>
        <row r="19">
          <cell r="L19">
            <v>16</v>
          </cell>
          <cell r="M19">
            <v>0</v>
          </cell>
          <cell r="N19">
            <v>0</v>
          </cell>
        </row>
        <row r="20">
          <cell r="L20">
            <v>0</v>
          </cell>
          <cell r="M20">
            <v>0</v>
          </cell>
          <cell r="N20">
            <v>88785</v>
          </cell>
        </row>
        <row r="21">
          <cell r="L21">
            <v>588967.57999999996</v>
          </cell>
          <cell r="M21">
            <v>15500.52</v>
          </cell>
          <cell r="N21">
            <v>4392074.1399999997</v>
          </cell>
        </row>
        <row r="22">
          <cell r="L22">
            <v>48473.93</v>
          </cell>
          <cell r="M22">
            <v>151806.1</v>
          </cell>
          <cell r="N22">
            <v>5518.62</v>
          </cell>
        </row>
        <row r="23">
          <cell r="L23">
            <v>51854</v>
          </cell>
          <cell r="M23">
            <v>51160</v>
          </cell>
        </row>
        <row r="24">
          <cell r="L24">
            <v>446684</v>
          </cell>
          <cell r="M24">
            <v>584794.1</v>
          </cell>
          <cell r="N24">
            <v>35643.129999999997</v>
          </cell>
        </row>
        <row r="25">
          <cell r="L25">
            <v>0</v>
          </cell>
          <cell r="M25">
            <v>0</v>
          </cell>
          <cell r="N25">
            <v>28719.33</v>
          </cell>
        </row>
        <row r="26">
          <cell r="L26">
            <v>-802481.44</v>
          </cell>
          <cell r="M26">
            <v>415539.8200000003</v>
          </cell>
          <cell r="N26">
            <v>-7119.929999999702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Q32"/>
  <sheetViews>
    <sheetView showGridLines="0" zoomScale="80" zoomScaleNormal="80" zoomScalePageLayoutView="80" workbookViewId="0">
      <selection activeCell="G36" sqref="G36"/>
    </sheetView>
  </sheetViews>
  <sheetFormatPr baseColWidth="10" defaultColWidth="8.5" defaultRowHeight="12" x14ac:dyDescent="0"/>
  <cols>
    <col min="1" max="1" width="2.83203125" style="2" customWidth="1"/>
    <col min="2" max="2" width="30.83203125" style="2" customWidth="1"/>
    <col min="3" max="3" width="12.5" style="2" customWidth="1"/>
    <col min="4" max="4" width="11.5" style="2" customWidth="1"/>
    <col min="5" max="6" width="10.1640625" style="2" customWidth="1"/>
    <col min="7" max="7" width="13.1640625" style="2" customWidth="1"/>
    <col min="8" max="8" width="12.5" style="2" bestFit="1" customWidth="1"/>
    <col min="9" max="11" width="13.1640625" style="2" bestFit="1" customWidth="1"/>
    <col min="12" max="12" width="11.5" style="2" customWidth="1"/>
    <col min="13" max="13" width="10.83203125" style="2" bestFit="1" customWidth="1"/>
    <col min="14" max="14" width="13" style="2" customWidth="1"/>
    <col min="15" max="15" width="14.1640625" style="3" customWidth="1"/>
    <col min="16" max="16" width="29" style="4" customWidth="1"/>
    <col min="17" max="17" width="9.5" style="2" bestFit="1" customWidth="1"/>
    <col min="18" max="16384" width="8.5" style="2"/>
  </cols>
  <sheetData>
    <row r="1" spans="1:17">
      <c r="A1" s="1" t="s">
        <v>0</v>
      </c>
      <c r="B1" s="1"/>
    </row>
    <row r="2" spans="1:17">
      <c r="A2" s="3" t="s">
        <v>1</v>
      </c>
      <c r="B2" s="5"/>
    </row>
    <row r="3" spans="1:17">
      <c r="A3" s="5"/>
      <c r="B3" s="5"/>
    </row>
    <row r="4" spans="1:17">
      <c r="A4" s="5" t="s">
        <v>2</v>
      </c>
      <c r="B4" s="5"/>
    </row>
    <row r="5" spans="1:17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>
      <c r="B6" s="3"/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9" t="s">
        <v>15</v>
      </c>
    </row>
    <row r="7" spans="1:17">
      <c r="C7" s="10">
        <v>42460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>
      <c r="A8" s="3" t="s">
        <v>16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7">
      <c r="B9" s="2" t="s">
        <v>17</v>
      </c>
      <c r="C9" s="16">
        <f>'[2]BS Slide'!$C$9</f>
        <v>1092024.1299999999</v>
      </c>
      <c r="D9" s="16">
        <f>'[2]BS Slide'!$D$9</f>
        <v>495059.97</v>
      </c>
      <c r="E9" s="16">
        <f>'[2]BS Slide'!$E$9</f>
        <v>166092.57999999999</v>
      </c>
      <c r="F9" s="16">
        <f>'[3]BS Slide'!$F$9</f>
        <v>686458.58</v>
      </c>
      <c r="G9" s="16">
        <f>'[3]BS Slide'!$G$9</f>
        <v>197120.05</v>
      </c>
      <c r="H9" s="16">
        <f>'[3]BS Slide'!$H$9</f>
        <v>527974.92000000004</v>
      </c>
      <c r="I9" s="16">
        <f>'[1]BS Slide'!$I$9</f>
        <v>66841.88</v>
      </c>
      <c r="J9" s="16">
        <f>'[1]BS Slide'!$J$9</f>
        <v>895384.04</v>
      </c>
      <c r="K9" s="16">
        <f>'[1]BS Slide'!$K$9</f>
        <v>156557.97999999998</v>
      </c>
      <c r="L9" s="16">
        <f>'[4]BS Slide'!$L$9</f>
        <v>53349.33</v>
      </c>
      <c r="M9" s="16">
        <f>'[4]BS Slide'!M$9</f>
        <v>846348.87</v>
      </c>
      <c r="N9" s="16">
        <f>'[4]BS Slide'!N$9</f>
        <v>35423.300000000003</v>
      </c>
      <c r="O9" s="17">
        <f>SUM(C9:N9)</f>
        <v>5218635.629999999</v>
      </c>
      <c r="Q9" s="18"/>
    </row>
    <row r="10" spans="1:17">
      <c r="B10" s="2" t="s">
        <v>18</v>
      </c>
      <c r="C10" s="19">
        <f>'[2]BS Slide'!$C$10</f>
        <v>46917.45</v>
      </c>
      <c r="D10" s="19">
        <f>'[2]BS Slide'!$D$10</f>
        <v>17953</v>
      </c>
      <c r="E10" s="19">
        <f>'[2]BS Slide'!$E$10</f>
        <v>18199.989999999998</v>
      </c>
      <c r="F10" s="19">
        <f>'[3]BS Slide'!$F$10</f>
        <v>8801</v>
      </c>
      <c r="G10" s="19">
        <f>'[3]BS Slide'!$G$10</f>
        <v>18647</v>
      </c>
      <c r="H10" s="19">
        <f>'[3]BS Slide'!$H$10</f>
        <v>6943</v>
      </c>
      <c r="I10" s="19">
        <f>'[1]BS Slide'!$I$10</f>
        <v>25338.22</v>
      </c>
      <c r="J10" s="19">
        <f>'[1]BS Slide'!$J$10</f>
        <v>19134.939999999999</v>
      </c>
      <c r="K10" s="19">
        <f>'[1]BS Slide'!$K$10</f>
        <v>122363</v>
      </c>
      <c r="L10" s="19">
        <f>'[4]BS Slide'!$L$10</f>
        <v>394472.07</v>
      </c>
      <c r="M10" s="19">
        <f>'[4]BS Slide'!M$10</f>
        <v>0</v>
      </c>
      <c r="N10" s="19">
        <f>'[4]BS Slide'!N$10</f>
        <v>98614.97</v>
      </c>
      <c r="O10" s="20">
        <f t="shared" ref="O10:O14" si="0">SUM(C10:N10)</f>
        <v>777384.6399999999</v>
      </c>
    </row>
    <row r="11" spans="1:17">
      <c r="B11" s="2" t="s">
        <v>19</v>
      </c>
      <c r="C11" s="19">
        <f>'[2]BS Slide'!$C$11</f>
        <v>39035</v>
      </c>
      <c r="D11" s="19">
        <f>'[2]BS Slide'!$D$11</f>
        <v>103065.69</v>
      </c>
      <c r="E11" s="19">
        <f>'[2]BS Slide'!$E$11</f>
        <v>307336</v>
      </c>
      <c r="F11" s="19">
        <f>'[3]BS Slide'!$F$11</f>
        <v>24822.39</v>
      </c>
      <c r="G11" s="19">
        <f>'[3]BS Slide'!$G$11</f>
        <v>180691.76</v>
      </c>
      <c r="H11" s="19">
        <f>'[3]BS Slide'!$H$11</f>
        <v>0</v>
      </c>
      <c r="I11" s="19">
        <f>'[1]BS Slide'!$I$11</f>
        <v>116513.19999999995</v>
      </c>
      <c r="J11" s="19">
        <f>'[1]BS Slide'!$J$11</f>
        <v>148920.07000000007</v>
      </c>
      <c r="K11" s="19">
        <f>'[1]BS Slide'!$K$11</f>
        <v>79614.099999999627</v>
      </c>
      <c r="L11" s="19">
        <f>'[4]BS Slide'!$L$11</f>
        <v>65645.729999999981</v>
      </c>
      <c r="M11" s="19">
        <f>'[4]BS Slide'!M$11</f>
        <v>0</v>
      </c>
      <c r="N11" s="19">
        <f>'[4]BS Slide'!N$11</f>
        <v>17525.000000000116</v>
      </c>
      <c r="O11" s="20">
        <f t="shared" si="0"/>
        <v>1083168.94</v>
      </c>
    </row>
    <row r="12" spans="1:17">
      <c r="B12" s="2" t="s">
        <v>20</v>
      </c>
      <c r="C12" s="19">
        <f>'[2]BS Slide'!$C$12</f>
        <v>3875363.43</v>
      </c>
      <c r="D12" s="19">
        <f>'[2]BS Slide'!$D$12</f>
        <v>234987.09</v>
      </c>
      <c r="E12" s="19">
        <f>'[2]BS Slide'!$E$12</f>
        <v>93208.65</v>
      </c>
      <c r="F12" s="19">
        <f>'[3]BS Slide'!$F$12</f>
        <v>73509.63</v>
      </c>
      <c r="G12" s="19">
        <f>'[3]BS Slide'!$G$12</f>
        <v>20511.960000000006</v>
      </c>
      <c r="H12" s="19">
        <f>'[3]BS Slide'!$H$12</f>
        <v>86177.919999999998</v>
      </c>
      <c r="I12" s="19">
        <f>'[1]BS Slide'!$I$12</f>
        <v>63828.380000000005</v>
      </c>
      <c r="J12" s="19">
        <f>'[1]BS Slide'!$J$12</f>
        <v>185090.59000000003</v>
      </c>
      <c r="K12" s="19">
        <f>'[1]BS Slide'!$K$12</f>
        <v>8456251.959999999</v>
      </c>
      <c r="L12" s="19">
        <f>'[4]BS Slide'!$L$12</f>
        <v>175001.79</v>
      </c>
      <c r="M12" s="19">
        <f>'[4]BS Slide'!M$12</f>
        <v>385951.13</v>
      </c>
      <c r="N12" s="19">
        <f>'[4]BS Slide'!N$12</f>
        <v>26828.670000000013</v>
      </c>
      <c r="O12" s="20">
        <f t="shared" si="0"/>
        <v>13676711.199999999</v>
      </c>
    </row>
    <row r="13" spans="1:17" ht="24">
      <c r="B13" s="21" t="s">
        <v>21</v>
      </c>
      <c r="C13" s="19">
        <f>'[2]BS Slide'!$C$13</f>
        <v>202441.48</v>
      </c>
      <c r="D13" s="19">
        <f>'[2]BS Slide'!$D$13</f>
        <v>460521.06</v>
      </c>
      <c r="E13" s="19">
        <f>'[2]BS Slide'!$E$13</f>
        <v>202201.86</v>
      </c>
      <c r="F13" s="19">
        <f>'[3]BS Slide'!$F$13</f>
        <v>0</v>
      </c>
      <c r="G13" s="19">
        <f>'[3]BS Slide'!$G$13</f>
        <v>597285.1</v>
      </c>
      <c r="H13" s="19">
        <f>'[3]BS Slide'!$H$13</f>
        <v>348451.29</v>
      </c>
      <c r="I13" s="19">
        <f>'[1]BS Slide'!$I$13</f>
        <v>790504.33000000007</v>
      </c>
      <c r="J13" s="19">
        <f>'[1]BS Slide'!$J$13</f>
        <v>1856801.93</v>
      </c>
      <c r="K13" s="19">
        <f>'[1]BS Slide'!$K$13</f>
        <v>0</v>
      </c>
      <c r="L13" s="19">
        <f>'[4]BS Slide'!$L$13</f>
        <v>0</v>
      </c>
      <c r="M13" s="19">
        <f>'[4]BS Slide'!M$13</f>
        <v>0</v>
      </c>
      <c r="N13" s="19">
        <f>'[4]BS Slide'!N$13</f>
        <v>4553243.03</v>
      </c>
      <c r="O13" s="20">
        <f t="shared" si="0"/>
        <v>9011450.0800000001</v>
      </c>
    </row>
    <row r="14" spans="1:17" hidden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>
        <f t="shared" si="0"/>
        <v>0</v>
      </c>
    </row>
    <row r="15" spans="1:17" ht="13" thickBot="1">
      <c r="B15" s="3" t="s">
        <v>22</v>
      </c>
      <c r="C15" s="22">
        <f t="shared" ref="C15:K15" si="1">SUM(C9:C14)</f>
        <v>5255781.49</v>
      </c>
      <c r="D15" s="22">
        <f t="shared" si="1"/>
        <v>1311586.8099999998</v>
      </c>
      <c r="E15" s="22">
        <f t="shared" si="1"/>
        <v>787039.08</v>
      </c>
      <c r="F15" s="22">
        <f t="shared" si="1"/>
        <v>793591.6</v>
      </c>
      <c r="G15" s="22">
        <f t="shared" si="1"/>
        <v>1014255.87</v>
      </c>
      <c r="H15" s="22">
        <f t="shared" si="1"/>
        <v>969547.13000000012</v>
      </c>
      <c r="I15" s="22">
        <f t="shared" si="1"/>
        <v>1063026.01</v>
      </c>
      <c r="J15" s="22">
        <f t="shared" si="1"/>
        <v>3105331.5700000003</v>
      </c>
      <c r="K15" s="22">
        <f t="shared" si="1"/>
        <v>8814787.0399999991</v>
      </c>
      <c r="L15" s="22">
        <f>SUM(L9:L13)</f>
        <v>688468.92</v>
      </c>
      <c r="M15" s="22">
        <f>SUM(M9:M13)</f>
        <v>1232300</v>
      </c>
      <c r="N15" s="22">
        <f>SUM(N9:N13)</f>
        <v>4731634.9700000007</v>
      </c>
      <c r="O15" s="23">
        <f>SUM(O9:O14)</f>
        <v>29767350.489999995</v>
      </c>
    </row>
    <row r="16" spans="1:17">
      <c r="C16" s="19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0"/>
    </row>
    <row r="17" spans="1:17" s="4" customFormat="1">
      <c r="A17" s="3" t="s">
        <v>23</v>
      </c>
      <c r="B17" s="2"/>
      <c r="C17" s="19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0"/>
    </row>
    <row r="18" spans="1:17" s="4" customFormat="1">
      <c r="A18" s="2"/>
      <c r="B18" s="2" t="s">
        <v>24</v>
      </c>
      <c r="C18" s="16">
        <f>'[2]BS Slide'!$C$18</f>
        <v>-17035.61</v>
      </c>
      <c r="D18" s="16">
        <f>'[2]BS Slide'!$D$18</f>
        <v>6025.6199999999953</v>
      </c>
      <c r="E18" s="16">
        <f>'[2]BS Slide'!$E$18</f>
        <v>65613.36</v>
      </c>
      <c r="F18" s="16">
        <f>'[3]BS Slide'!$F$18</f>
        <v>104704.90999999999</v>
      </c>
      <c r="G18" s="16">
        <f>'[3]BS Slide'!$G$18</f>
        <v>4231.07</v>
      </c>
      <c r="H18" s="16">
        <f>'[3]BS Slide'!$H$18</f>
        <v>143845.26</v>
      </c>
      <c r="I18" s="16">
        <f>'[1]BS Slide'!$I$18</f>
        <v>171376.36</v>
      </c>
      <c r="J18" s="16">
        <f>'[1]BS Slide'!$J$18</f>
        <v>45347.549999999996</v>
      </c>
      <c r="K18" s="16">
        <f>'[1]BS Slide'!$K$18</f>
        <v>76913.850000000035</v>
      </c>
      <c r="L18" s="16">
        <f>'[4]BS Slide'!L$18</f>
        <v>354954.85</v>
      </c>
      <c r="M18" s="16">
        <f>'[4]BS Slide'!M$18</f>
        <v>13499.460000000001</v>
      </c>
      <c r="N18" s="16">
        <f>'[4]BS Slide'!N$18</f>
        <v>188014.68</v>
      </c>
      <c r="O18" s="17">
        <f t="shared" ref="O18:O26" si="2">SUM(C18:N18)</f>
        <v>1157491.3599999999</v>
      </c>
    </row>
    <row r="19" spans="1:17" s="4" customFormat="1">
      <c r="A19" s="2"/>
      <c r="B19" s="2" t="s">
        <v>25</v>
      </c>
      <c r="C19" s="19">
        <f>'[2]BS Slide'!$C$19</f>
        <v>8417</v>
      </c>
      <c r="D19" s="19">
        <f>'[2]BS Slide'!$D$19</f>
        <v>7180</v>
      </c>
      <c r="E19" s="19">
        <f>'[2]BS Slide'!$E$19</f>
        <v>7099</v>
      </c>
      <c r="F19" s="19">
        <f>'[3]BS Slide'!$F$19</f>
        <v>3521</v>
      </c>
      <c r="G19" s="19">
        <f>'[3]BS Slide'!$G$19</f>
        <v>34009</v>
      </c>
      <c r="H19" s="19">
        <f>'[3]BS Slide'!$H$19</f>
        <v>0</v>
      </c>
      <c r="I19" s="19">
        <f>'[1]BS Slide'!$I$19</f>
        <v>447147</v>
      </c>
      <c r="J19" s="19">
        <f>'[1]BS Slide'!$J$19</f>
        <v>7742</v>
      </c>
      <c r="K19" s="19">
        <f>'[1]BS Slide'!$K$19</f>
        <v>0</v>
      </c>
      <c r="L19" s="19">
        <f>'[4]BS Slide'!L$19</f>
        <v>16</v>
      </c>
      <c r="M19" s="19">
        <f>'[4]BS Slide'!M$19</f>
        <v>0</v>
      </c>
      <c r="N19" s="19">
        <f>'[4]BS Slide'!N$19</f>
        <v>0</v>
      </c>
      <c r="O19" s="20">
        <f t="shared" si="2"/>
        <v>515131</v>
      </c>
    </row>
    <row r="20" spans="1:17" s="4" customFormat="1">
      <c r="A20" s="2"/>
      <c r="B20" s="2" t="s">
        <v>26</v>
      </c>
      <c r="C20" s="19">
        <f>'[2]BS Slide'!$C$20</f>
        <v>0</v>
      </c>
      <c r="D20" s="19">
        <f>'[2]BS Slide'!$D$20</f>
        <v>0</v>
      </c>
      <c r="E20" s="19">
        <f>'[2]BS Slide'!$E$20</f>
        <v>0</v>
      </c>
      <c r="F20" s="19">
        <f>'[3]BS Slide'!$F$20</f>
        <v>0</v>
      </c>
      <c r="G20" s="19">
        <f>'[3]BS Slide'!$G$20</f>
        <v>0</v>
      </c>
      <c r="H20" s="19">
        <f>'[3]BS Slide'!$H$20</f>
        <v>0</v>
      </c>
      <c r="I20" s="19">
        <f>'[1]BS Slide'!$I$20</f>
        <v>0</v>
      </c>
      <c r="J20" s="19">
        <f>'[1]BS Slide'!$J$20</f>
        <v>0</v>
      </c>
      <c r="K20" s="19">
        <f>'[1]BS Slide'!$K$20</f>
        <v>354000</v>
      </c>
      <c r="L20" s="19">
        <f>'[4]BS Slide'!L$20</f>
        <v>0</v>
      </c>
      <c r="M20" s="19">
        <f>'[4]BS Slide'!M$20</f>
        <v>0</v>
      </c>
      <c r="N20" s="19">
        <f>'[4]BS Slide'!N$20</f>
        <v>88785</v>
      </c>
      <c r="O20" s="20">
        <f t="shared" si="2"/>
        <v>442785</v>
      </c>
    </row>
    <row r="21" spans="1:17" s="4" customFormat="1">
      <c r="A21" s="2"/>
      <c r="B21" s="2" t="s">
        <v>27</v>
      </c>
      <c r="C21" s="19">
        <f>'[2]BS Slide'!$C$21</f>
        <v>0</v>
      </c>
      <c r="D21" s="19">
        <f>'[2]BS Slide'!$D$21</f>
        <v>2179.7800000000002</v>
      </c>
      <c r="E21" s="19">
        <f>'[2]BS Slide'!$E$21</f>
        <v>0</v>
      </c>
      <c r="F21" s="19">
        <f>'[3]BS Slide'!$F$21</f>
        <v>5971.51</v>
      </c>
      <c r="G21" s="19">
        <f>'[3]BS Slide'!$G$21</f>
        <v>0</v>
      </c>
      <c r="H21" s="19">
        <f>'[3]BS Slide'!$H$21</f>
        <v>0</v>
      </c>
      <c r="I21" s="19">
        <f>'[1]BS Slide'!$I$21</f>
        <v>0</v>
      </c>
      <c r="J21" s="19">
        <f>'[1]BS Slide'!$J$21</f>
        <v>0</v>
      </c>
      <c r="K21" s="19">
        <f>'[1]BS Slide'!$K$21</f>
        <v>4884105.1900000004</v>
      </c>
      <c r="L21" s="19">
        <f>'[4]BS Slide'!L$21</f>
        <v>588967.57999999996</v>
      </c>
      <c r="M21" s="19">
        <f>'[4]BS Slide'!M$21</f>
        <v>15500.52</v>
      </c>
      <c r="N21" s="19">
        <f>'[4]BS Slide'!N$21</f>
        <v>4392074.1399999997</v>
      </c>
      <c r="O21" s="20">
        <f t="shared" si="2"/>
        <v>9888798.7199999988</v>
      </c>
    </row>
    <row r="22" spans="1:17" s="4" customFormat="1">
      <c r="A22" s="2"/>
      <c r="B22" s="2" t="s">
        <v>28</v>
      </c>
      <c r="C22" s="19">
        <f>'[2]BS Slide'!$C$22</f>
        <v>2800000</v>
      </c>
      <c r="D22" s="19">
        <f>'[2]BS Slide'!$D$22</f>
        <v>25006</v>
      </c>
      <c r="E22" s="19">
        <f>'[2]BS Slide'!$E$22</f>
        <v>0</v>
      </c>
      <c r="F22" s="19">
        <f>'[3]BS Slide'!$F$22</f>
        <v>0</v>
      </c>
      <c r="G22" s="19">
        <f>'[3]BS Slide'!$G$22</f>
        <v>0</v>
      </c>
      <c r="H22" s="19">
        <f>'[3]BS Slide'!$H$22</f>
        <v>0</v>
      </c>
      <c r="I22" s="19">
        <f>'[1]BS Slide'!$J$22</f>
        <v>0</v>
      </c>
      <c r="J22" s="19">
        <f>'[1]BS Slide'!$J$22</f>
        <v>0</v>
      </c>
      <c r="K22" s="19">
        <f>'[1]BS Slide'!$K$22</f>
        <v>2090706</v>
      </c>
      <c r="L22" s="19">
        <f>'[4]BS Slide'!L$22</f>
        <v>48473.93</v>
      </c>
      <c r="M22" s="19">
        <f>'[4]BS Slide'!M$22</f>
        <v>151806.1</v>
      </c>
      <c r="N22" s="19">
        <f>'[4]BS Slide'!N$22</f>
        <v>5518.62</v>
      </c>
      <c r="O22" s="20">
        <f t="shared" si="2"/>
        <v>5121510.6499999994</v>
      </c>
    </row>
    <row r="23" spans="1:17" s="4" customFormat="1">
      <c r="A23" s="2"/>
      <c r="B23" s="2" t="s">
        <v>35</v>
      </c>
      <c r="C23" s="19">
        <f>'[2]BS Slide'!$C$23</f>
        <v>58876</v>
      </c>
      <c r="D23" s="19">
        <f>'[2]BS Slide'!$D$23</f>
        <v>54436</v>
      </c>
      <c r="E23" s="19">
        <f>'[2]BS Slide'!$E$23</f>
        <v>54341</v>
      </c>
      <c r="F23" s="19">
        <f>'[3]BS Slide'!$F$23</f>
        <v>52408</v>
      </c>
      <c r="G23" s="19">
        <f>'[3]BS Slide'!$G$23</f>
        <v>53216</v>
      </c>
      <c r="H23" s="19">
        <f>'[3]BS Slide'!$H$23</f>
        <v>51109</v>
      </c>
      <c r="I23" s="19">
        <f>'[1]BS Slide'!$I$23</f>
        <v>52741</v>
      </c>
      <c r="J23" s="19">
        <f>'[1]BS Slide'!$J$23</f>
        <v>57367</v>
      </c>
      <c r="K23" s="19">
        <f>'[1]BS Slide'!$K$23</f>
        <v>51190</v>
      </c>
      <c r="L23" s="19">
        <f>'[4]BS Slide'!L$23</f>
        <v>51854</v>
      </c>
      <c r="M23" s="19">
        <f>'[4]BS Slide'!M$23</f>
        <v>51160</v>
      </c>
      <c r="N23" s="19"/>
      <c r="O23" s="20">
        <f>SUM(C23:N23)</f>
        <v>588698</v>
      </c>
      <c r="P23" s="28"/>
    </row>
    <row r="24" spans="1:17" s="4" customFormat="1">
      <c r="A24" s="2"/>
      <c r="B24" s="2" t="s">
        <v>29</v>
      </c>
      <c r="C24" s="19">
        <f>'[2]BS Slide'!$C$24</f>
        <v>2168342.13</v>
      </c>
      <c r="D24" s="19">
        <f>'[2]BS Slide'!$D$24</f>
        <v>939822.27</v>
      </c>
      <c r="E24" s="19">
        <f>'[2]BS Slide'!$E$24</f>
        <v>742488.82</v>
      </c>
      <c r="F24" s="19">
        <f>'[3]BS Slide'!$F$24</f>
        <v>414412.73</v>
      </c>
      <c r="G24" s="19">
        <f>'[3]BS Slide'!$G$24</f>
        <v>802056.64</v>
      </c>
      <c r="H24" s="19">
        <f>'[3]BS Slide'!$H$24</f>
        <v>423448.33</v>
      </c>
      <c r="I24" s="19">
        <f>'[1]BS Slide'!$I$24</f>
        <v>784762.94</v>
      </c>
      <c r="J24" s="19">
        <f>'[1]BS Slide'!$J$24</f>
        <v>2819297.31</v>
      </c>
      <c r="K24" s="19">
        <f>'[1]BS Slide'!$K$24</f>
        <v>1890916.57</v>
      </c>
      <c r="L24" s="19">
        <f>'[4]BS Slide'!L$24</f>
        <v>446684</v>
      </c>
      <c r="M24" s="19">
        <f>'[4]BS Slide'!M$24</f>
        <v>584794.1</v>
      </c>
      <c r="N24" s="19">
        <f>'[4]BS Slide'!N$24</f>
        <v>35643.129999999997</v>
      </c>
      <c r="O24" s="20">
        <f t="shared" si="2"/>
        <v>12052668.970000001</v>
      </c>
    </row>
    <row r="25" spans="1:17" s="4" customFormat="1">
      <c r="A25" s="2"/>
      <c r="B25" s="2" t="s">
        <v>30</v>
      </c>
      <c r="C25" s="19">
        <f>'[2]BS Slide'!$C$25</f>
        <v>0</v>
      </c>
      <c r="D25" s="19">
        <f>'[2]BS Slide'!$D$25</f>
        <v>0</v>
      </c>
      <c r="E25" s="19">
        <f>'[2]BS Slide'!$E$25</f>
        <v>0</v>
      </c>
      <c r="F25" s="19">
        <f>'[3]BS Slide'!$F$25</f>
        <v>0</v>
      </c>
      <c r="G25" s="19">
        <f>'[3]BS Slide'!$G$25</f>
        <v>0</v>
      </c>
      <c r="H25" s="19">
        <f>'[3]BS Slide'!$H$25</f>
        <v>0</v>
      </c>
      <c r="I25" s="19">
        <f>'[1]BS Slide'!$I$25</f>
        <v>15056.29</v>
      </c>
      <c r="J25" s="19">
        <f>'[1]BS Slide'!$J$25</f>
        <v>0</v>
      </c>
      <c r="K25" s="19">
        <f>'[1]BS Slide'!$K$25</f>
        <v>0</v>
      </c>
      <c r="L25" s="19">
        <f>'[4]BS Slide'!L$25</f>
        <v>0</v>
      </c>
      <c r="M25" s="19">
        <f>'[4]BS Slide'!M$25</f>
        <v>0</v>
      </c>
      <c r="N25" s="19">
        <f>'[4]BS Slide'!N$25</f>
        <v>28719.33</v>
      </c>
      <c r="O25" s="20">
        <f t="shared" si="2"/>
        <v>43775.62</v>
      </c>
    </row>
    <row r="26" spans="1:17" s="4" customFormat="1">
      <c r="A26" s="2"/>
      <c r="B26" s="2" t="s">
        <v>31</v>
      </c>
      <c r="C26" s="19">
        <f>'[2]BS Slide'!$C$26</f>
        <v>237181.96999999974</v>
      </c>
      <c r="D26" s="19">
        <f>'[2]BS Slide'!$D$26</f>
        <v>276937.13999999984</v>
      </c>
      <c r="E26" s="19">
        <f>'[2]BS Slide'!$E$26</f>
        <v>-82503.100000000704</v>
      </c>
      <c r="F26" s="19">
        <f>'[3]BS Slide'!$F$26</f>
        <v>212573.45000000027</v>
      </c>
      <c r="G26" s="19">
        <f>'[3]BS Slide'!$G$26</f>
        <v>120743.15999999992</v>
      </c>
      <c r="H26" s="19">
        <f>'[3]BS Slide'!$H$26</f>
        <v>351144.5400000001</v>
      </c>
      <c r="I26" s="19">
        <f>'[1]BS Slide'!$I$26</f>
        <v>-408057.57999999961</v>
      </c>
      <c r="J26" s="19">
        <f>'[1]BS Slide'!$J$26</f>
        <v>175577.71000000113</v>
      </c>
      <c r="K26" s="19">
        <f>'[1]BS Slide'!$K$26</f>
        <v>-533044.57000000007</v>
      </c>
      <c r="L26" s="19">
        <f>'[4]BS Slide'!L$26</f>
        <v>-802481.44</v>
      </c>
      <c r="M26" s="19">
        <f>'[4]BS Slide'!M$26</f>
        <v>415539.8200000003</v>
      </c>
      <c r="N26" s="19">
        <f>'[4]BS Slide'!N$26</f>
        <v>-7119.929999999702</v>
      </c>
      <c r="O26" s="20">
        <f t="shared" si="2"/>
        <v>-43508.829999998678</v>
      </c>
    </row>
    <row r="27" spans="1:17" s="4" customFormat="1" ht="13" thickBot="1">
      <c r="A27" s="2"/>
      <c r="B27" s="3" t="s">
        <v>32</v>
      </c>
      <c r="C27" s="22">
        <f t="shared" ref="C27:O27" si="3">SUM(C18:C26)</f>
        <v>5255781.4899999993</v>
      </c>
      <c r="D27" s="25">
        <f t="shared" si="3"/>
        <v>1311586.8099999998</v>
      </c>
      <c r="E27" s="25">
        <f t="shared" si="3"/>
        <v>787039.07999999926</v>
      </c>
      <c r="F27" s="25">
        <f t="shared" si="3"/>
        <v>793591.60000000021</v>
      </c>
      <c r="G27" s="25">
        <f t="shared" si="3"/>
        <v>1014255.8699999999</v>
      </c>
      <c r="H27" s="25">
        <f t="shared" si="3"/>
        <v>969547.13000000012</v>
      </c>
      <c r="I27" s="25">
        <f t="shared" si="3"/>
        <v>1063026.0100000002</v>
      </c>
      <c r="J27" s="25">
        <f t="shared" si="3"/>
        <v>3105331.5700000012</v>
      </c>
      <c r="K27" s="25">
        <f t="shared" si="3"/>
        <v>8814787.0399999991</v>
      </c>
      <c r="L27" s="25">
        <f t="shared" si="3"/>
        <v>688468.91999999993</v>
      </c>
      <c r="M27" s="25">
        <f t="shared" si="3"/>
        <v>1232300.0000000002</v>
      </c>
      <c r="N27" s="25">
        <f t="shared" si="3"/>
        <v>4731634.97</v>
      </c>
      <c r="O27" s="23">
        <f t="shared" si="3"/>
        <v>29767350.489999998</v>
      </c>
    </row>
    <row r="28" spans="1:17" s="4" customFormat="1">
      <c r="A28" s="2"/>
      <c r="B28" s="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6"/>
    </row>
    <row r="29" spans="1:17" s="4" customFormat="1">
      <c r="A29" s="2"/>
      <c r="B29" s="2" t="s">
        <v>33</v>
      </c>
      <c r="C29" s="24">
        <f t="shared" ref="C29:O29" si="4">+C15-C27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6">
        <f t="shared" si="4"/>
        <v>0</v>
      </c>
    </row>
    <row r="30" spans="1:17" s="4" customFormat="1">
      <c r="A30" s="2"/>
      <c r="B30" s="3" t="s">
        <v>34</v>
      </c>
      <c r="C30" s="24" t="str">
        <f>IF(ROUND(C29,1)=0,"ok","ERROR")</f>
        <v>ok</v>
      </c>
      <c r="D30" s="24" t="str">
        <f t="shared" ref="D30:O30" si="5">IF(ROUND(D29,1)=0,"ok","ERROR")</f>
        <v>ok</v>
      </c>
      <c r="E30" s="24" t="str">
        <f t="shared" si="5"/>
        <v>ok</v>
      </c>
      <c r="F30" s="24" t="str">
        <f t="shared" si="5"/>
        <v>ok</v>
      </c>
      <c r="G30" s="24" t="str">
        <f t="shared" si="5"/>
        <v>ok</v>
      </c>
      <c r="H30" s="24" t="str">
        <f t="shared" si="5"/>
        <v>ok</v>
      </c>
      <c r="I30" s="24" t="str">
        <f t="shared" si="5"/>
        <v>ok</v>
      </c>
      <c r="J30" s="24" t="str">
        <f t="shared" si="5"/>
        <v>ok</v>
      </c>
      <c r="K30" s="24" t="str">
        <f t="shared" si="5"/>
        <v>ok</v>
      </c>
      <c r="L30" s="24" t="str">
        <f t="shared" si="5"/>
        <v>ok</v>
      </c>
      <c r="M30" s="24" t="str">
        <f t="shared" si="5"/>
        <v>ok</v>
      </c>
      <c r="N30" s="24" t="str">
        <f t="shared" si="5"/>
        <v>ok</v>
      </c>
      <c r="O30" s="24" t="str">
        <f t="shared" si="5"/>
        <v>ok</v>
      </c>
    </row>
    <row r="31" spans="1:17" s="4" customFormat="1">
      <c r="A31" s="2"/>
      <c r="B31" s="2"/>
      <c r="C31" s="2"/>
      <c r="D31" s="2"/>
      <c r="E31" s="2"/>
      <c r="F31" s="2"/>
      <c r="G31" s="2"/>
      <c r="H31" s="2"/>
      <c r="I31" s="2"/>
      <c r="J31" s="27"/>
      <c r="K31" s="2"/>
      <c r="L31" s="2"/>
      <c r="M31" s="2"/>
      <c r="N31" s="2"/>
      <c r="O31" s="3"/>
      <c r="Q31" s="2"/>
    </row>
    <row r="32" spans="1:17" s="4" customFormat="1">
      <c r="A32" s="2"/>
      <c r="B32" s="2"/>
      <c r="C32" s="2"/>
      <c r="D32" s="2"/>
      <c r="E32" s="2"/>
      <c r="F32" s="2"/>
      <c r="G32" s="2"/>
      <c r="H32" s="2"/>
      <c r="I32" s="2"/>
      <c r="J32" s="18"/>
      <c r="K32" s="2"/>
      <c r="L32" s="2"/>
      <c r="M32" s="2"/>
      <c r="N32" s="2"/>
      <c r="O32" s="3"/>
      <c r="Q32" s="2"/>
    </row>
  </sheetData>
  <conditionalFormatting sqref="C30:O30">
    <cfRule type="cellIs" dxfId="1" priority="1" operator="equal">
      <formula>"ERROR"</formula>
    </cfRule>
  </conditionalFormatting>
  <pageMargins left="0.7" right="0.7" top="0.75" bottom="0.75" header="0.3" footer="0.3"/>
  <pageSetup scale="6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Q30"/>
  <sheetViews>
    <sheetView showGridLines="0" topLeftCell="A4" zoomScale="80" zoomScaleNormal="80" zoomScalePageLayoutView="80" workbookViewId="0">
      <selection activeCell="Y35" sqref="Y35"/>
    </sheetView>
  </sheetViews>
  <sheetFormatPr baseColWidth="10" defaultColWidth="8.5" defaultRowHeight="12" x14ac:dyDescent="0"/>
  <cols>
    <col min="1" max="1" width="2.83203125" style="2" customWidth="1"/>
    <col min="2" max="2" width="30.83203125" style="2" customWidth="1"/>
    <col min="3" max="3" width="12.5" style="2" customWidth="1"/>
    <col min="4" max="4" width="12.33203125" style="2" bestFit="1" customWidth="1"/>
    <col min="5" max="6" width="11.33203125" style="2" bestFit="1" customWidth="1"/>
    <col min="7" max="7" width="13.1640625" style="2" customWidth="1"/>
    <col min="8" max="8" width="12.5" style="2" bestFit="1" customWidth="1"/>
    <col min="9" max="11" width="13.1640625" style="2" bestFit="1" customWidth="1"/>
    <col min="12" max="12" width="10.6640625" style="2" bestFit="1" customWidth="1"/>
    <col min="13" max="13" width="12.33203125" style="2" bestFit="1" customWidth="1"/>
    <col min="14" max="14" width="13" style="2" customWidth="1"/>
    <col min="15" max="15" width="14.1640625" style="3" customWidth="1"/>
    <col min="16" max="16" width="29" style="4" customWidth="1"/>
    <col min="17" max="17" width="9.5" style="2" bestFit="1" customWidth="1"/>
    <col min="18" max="16384" width="8.5" style="2"/>
  </cols>
  <sheetData>
    <row r="1" spans="1:17">
      <c r="A1" s="1" t="s">
        <v>0</v>
      </c>
      <c r="B1" s="1"/>
    </row>
    <row r="2" spans="1:17">
      <c r="A2" s="3" t="s">
        <v>1</v>
      </c>
      <c r="B2" s="5"/>
    </row>
    <row r="3" spans="1:17">
      <c r="A3" s="5"/>
      <c r="B3" s="5"/>
    </row>
    <row r="4" spans="1:17">
      <c r="A4" s="5" t="s">
        <v>2</v>
      </c>
      <c r="B4" s="5"/>
    </row>
    <row r="5" spans="1:17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>
      <c r="B6" s="3"/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9" t="s">
        <v>15</v>
      </c>
    </row>
    <row r="7" spans="1:17">
      <c r="C7" s="10">
        <v>42582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>
      <c r="A8" s="3" t="s">
        <v>16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7">
      <c r="B9" s="2" t="s">
        <v>17</v>
      </c>
      <c r="C9" s="16">
        <f>BalanceSheet!B52</f>
        <v>1391076</v>
      </c>
      <c r="D9" s="16">
        <f>BalanceSheet!C52</f>
        <v>801804.32</v>
      </c>
      <c r="E9" s="16">
        <f>BalanceSheet!D52</f>
        <v>280960.31</v>
      </c>
      <c r="F9" s="16">
        <f>BalanceSheet!E52</f>
        <v>527879.80000000005</v>
      </c>
      <c r="G9" s="16">
        <f>BalanceSheet!F52</f>
        <v>773389.95</v>
      </c>
      <c r="H9" s="16">
        <f>BalanceSheet!G52</f>
        <v>541621.1</v>
      </c>
      <c r="I9" s="16">
        <f>BalanceSheet!H52</f>
        <v>734647.59</v>
      </c>
      <c r="J9" s="16">
        <f>BalanceSheet!I52</f>
        <v>2101717.85</v>
      </c>
      <c r="K9" s="16">
        <f>BalanceSheet!J52</f>
        <v>4217529.3500000006</v>
      </c>
      <c r="L9" s="16">
        <f>BalanceSheet!K52</f>
        <v>12319.95</v>
      </c>
      <c r="M9" s="16">
        <f>BalanceSheet!L52</f>
        <v>815640.25</v>
      </c>
      <c r="N9" s="16">
        <f>BalanceSheet!M52</f>
        <v>247438.97</v>
      </c>
      <c r="O9" s="17">
        <f>SUM(C9:N9)</f>
        <v>12446025.439999999</v>
      </c>
      <c r="Q9" s="18"/>
    </row>
    <row r="10" spans="1:17">
      <c r="B10" s="2" t="s">
        <v>18</v>
      </c>
      <c r="C10" s="19">
        <f>BalanceSheet!B77</f>
        <v>342300.99000000005</v>
      </c>
      <c r="D10" s="19">
        <f>BalanceSheet!C77</f>
        <v>34585.51</v>
      </c>
      <c r="E10" s="19">
        <f>BalanceSheet!D77</f>
        <v>119499.47000000002</v>
      </c>
      <c r="F10" s="19">
        <f>BalanceSheet!E77</f>
        <v>38461.449999999997</v>
      </c>
      <c r="G10" s="19">
        <f>BalanceSheet!F77</f>
        <v>94721.789999999979</v>
      </c>
      <c r="H10" s="19">
        <f>BalanceSheet!G77</f>
        <v>118129.76000000001</v>
      </c>
      <c r="I10" s="19">
        <f>BalanceSheet!H77</f>
        <v>139348.68</v>
      </c>
      <c r="J10" s="19">
        <f>BalanceSheet!I77</f>
        <v>61629.13</v>
      </c>
      <c r="K10" s="19">
        <f>BalanceSheet!J77</f>
        <v>120848.4</v>
      </c>
      <c r="L10" s="19">
        <f>BalanceSheet!K77</f>
        <v>194105.22999999998</v>
      </c>
      <c r="M10" s="19">
        <f>BalanceSheet!L77</f>
        <v>59556.100000000006</v>
      </c>
      <c r="N10" s="19">
        <f>BalanceSheet!M77+BalanceSheet!M80</f>
        <v>544724.93999999994</v>
      </c>
      <c r="O10" s="17">
        <f t="shared" ref="O10:O13" si="0">SUM(C10:N10)</f>
        <v>1867911.45</v>
      </c>
    </row>
    <row r="11" spans="1:17">
      <c r="B11" s="2" t="s">
        <v>168</v>
      </c>
      <c r="C11" s="19">
        <f>BalanceSheet!B107+BalanceSheet!B92</f>
        <v>39035</v>
      </c>
      <c r="D11" s="19">
        <v>0</v>
      </c>
      <c r="E11" s="19">
        <f>BalanceSheet!D107+BalanceSheet!D92</f>
        <v>299221.96000000002</v>
      </c>
      <c r="F11" s="19">
        <f>BalanceSheet!E107+BalanceSheet!E92</f>
        <v>0</v>
      </c>
      <c r="G11" s="19">
        <f>BalanceSheet!F107+BalanceSheet!F92</f>
        <v>144925.44</v>
      </c>
      <c r="H11" s="19">
        <f>BalanceSheet!G107+BalanceSheet!G92</f>
        <v>0</v>
      </c>
      <c r="I11" s="19">
        <f>BalanceSheet!H107+BalanceSheet!H92</f>
        <v>116513.2</v>
      </c>
      <c r="J11" s="19">
        <f>BalanceSheet!I107+BalanceSheet!I92</f>
        <v>0</v>
      </c>
      <c r="K11" s="19">
        <f>BalanceSheet!J107+BalanceSheet!J92</f>
        <v>46690</v>
      </c>
      <c r="L11" s="19">
        <f>BalanceSheet!K107+BalanceSheet!K92</f>
        <v>56590</v>
      </c>
      <c r="M11" s="19">
        <f>BalanceSheet!L107+BalanceSheet!L92</f>
        <v>25000</v>
      </c>
      <c r="N11" s="19">
        <f>BalanceSheet!M107+BalanceSheet!M92</f>
        <v>17525</v>
      </c>
      <c r="O11" s="17">
        <f t="shared" si="0"/>
        <v>745500.6</v>
      </c>
    </row>
    <row r="12" spans="1:17">
      <c r="B12" s="2" t="s">
        <v>20</v>
      </c>
      <c r="C12" s="19">
        <f>BalanceSheet!B105</f>
        <v>3712820.1500000004</v>
      </c>
      <c r="D12" s="19">
        <f>BalanceSheet!C105</f>
        <v>184014.28</v>
      </c>
      <c r="E12" s="19">
        <f>BalanceSheet!D105</f>
        <v>81543.5</v>
      </c>
      <c r="F12" s="19">
        <f>BalanceSheet!E105</f>
        <v>64144.03</v>
      </c>
      <c r="G12" s="19">
        <f>BalanceSheet!F105</f>
        <v>6910.3300000000017</v>
      </c>
      <c r="H12" s="19">
        <f>BalanceSheet!G105</f>
        <v>66400.09</v>
      </c>
      <c r="I12" s="19">
        <f>BalanceSheet!H105</f>
        <v>38801.540000000008</v>
      </c>
      <c r="J12" s="19">
        <f>BalanceSheet!I105</f>
        <v>140695.29999999999</v>
      </c>
      <c r="K12" s="19">
        <f>BalanceSheet!J105</f>
        <v>13538174.51</v>
      </c>
      <c r="L12" s="19">
        <f>BalanceSheet!K105</f>
        <v>135350.74</v>
      </c>
      <c r="M12" s="19">
        <f>BalanceSheet!L105</f>
        <v>341331.74</v>
      </c>
      <c r="N12" s="19">
        <f>BalanceSheet!M105</f>
        <v>7666.0100000000093</v>
      </c>
      <c r="O12" s="17">
        <f t="shared" si="0"/>
        <v>18317852.219999999</v>
      </c>
    </row>
    <row r="13" spans="1:17">
      <c r="B13" s="21" t="s">
        <v>170</v>
      </c>
      <c r="C13" s="19">
        <f>SUMIF(BalanceSheet!B80:B91,"&gt;0",BalanceSheet!B80:B91)</f>
        <v>282780.45</v>
      </c>
      <c r="D13" s="19">
        <f>SUMIF(BalanceSheet!C80:C91,"&gt;0",BalanceSheet!C80:C91)</f>
        <v>121874.13</v>
      </c>
      <c r="E13" s="19">
        <f>SUMIF(BalanceSheet!D80:D91,"&gt;0",BalanceSheet!D80:D91)</f>
        <v>0.03</v>
      </c>
      <c r="F13" s="19">
        <f>SUMIF(BalanceSheet!E80:E91,"&gt;0",BalanceSheet!E80:E91)</f>
        <v>201622.63</v>
      </c>
      <c r="G13" s="19">
        <f>SUMIF(BalanceSheet!F80:F91,"&gt;0",BalanceSheet!F80:F91)</f>
        <v>100781.95</v>
      </c>
      <c r="H13" s="19">
        <f>SUMIF(BalanceSheet!G80:G91,"&gt;0",BalanceSheet!G80:G91)</f>
        <v>298434.43</v>
      </c>
      <c r="I13" s="19">
        <f>SUMIF(BalanceSheet!H80:H91,"&gt;0",BalanceSheet!H80:H91)</f>
        <v>0</v>
      </c>
      <c r="J13" s="19">
        <f>SUMIF(BalanceSheet!I80:I91,"&gt;0",BalanceSheet!I80:I91)</f>
        <v>608201.66</v>
      </c>
      <c r="K13" s="19">
        <f>SUMIF(BalanceSheet!J80:J91,"&gt;0",BalanceSheet!J80:J91)</f>
        <v>2758.55</v>
      </c>
      <c r="L13" s="19">
        <f>SUMIF(BalanceSheet!K80:K91,"&gt;0",BalanceSheet!K80:K91)</f>
        <v>20441.099999999999</v>
      </c>
      <c r="M13" s="19">
        <f>SUMIF(BalanceSheet!L80:L91,"&gt;0",BalanceSheet!L80:L91)</f>
        <v>10064.75</v>
      </c>
      <c r="N13" s="19">
        <f>SUMIF(BalanceSheet!M81:M91,"&gt;0",BalanceSheet!M81:M91)</f>
        <v>1657250.49</v>
      </c>
      <c r="O13" s="17">
        <f t="shared" si="0"/>
        <v>3304210.17</v>
      </c>
    </row>
    <row r="14" spans="1:17" hidden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>
        <f>SUM(C14:N14)</f>
        <v>0</v>
      </c>
    </row>
    <row r="15" spans="1:17" ht="13" thickBot="1">
      <c r="B15" s="3" t="s">
        <v>22</v>
      </c>
      <c r="C15" s="22">
        <f t="shared" ref="C15:K15" si="1">SUM(C9:C14)</f>
        <v>5768012.5900000008</v>
      </c>
      <c r="D15" s="22">
        <f t="shared" si="1"/>
        <v>1142278.24</v>
      </c>
      <c r="E15" s="22">
        <f t="shared" si="1"/>
        <v>781225.27</v>
      </c>
      <c r="F15" s="22">
        <f t="shared" si="1"/>
        <v>832107.91</v>
      </c>
      <c r="G15" s="22">
        <f t="shared" si="1"/>
        <v>1120729.46</v>
      </c>
      <c r="H15" s="22">
        <f t="shared" si="1"/>
        <v>1024585.3799999999</v>
      </c>
      <c r="I15" s="22">
        <f t="shared" si="1"/>
        <v>1029311.01</v>
      </c>
      <c r="J15" s="22">
        <f t="shared" si="1"/>
        <v>2912243.94</v>
      </c>
      <c r="K15" s="22">
        <f t="shared" si="1"/>
        <v>17926000.810000002</v>
      </c>
      <c r="L15" s="22">
        <f>SUM(L9:L13)</f>
        <v>418807.01999999996</v>
      </c>
      <c r="M15" s="22">
        <f>SUM(M9:M13)</f>
        <v>1251592.8399999999</v>
      </c>
      <c r="N15" s="22">
        <f>SUM(N9:N13)</f>
        <v>2474605.41</v>
      </c>
      <c r="O15" s="23">
        <f>SUM(O9:O14)</f>
        <v>36681499.879999995</v>
      </c>
      <c r="P15" s="28"/>
    </row>
    <row r="16" spans="1:17">
      <c r="C16" s="19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0"/>
    </row>
    <row r="17" spans="1:17" s="4" customFormat="1">
      <c r="A17" s="3" t="s">
        <v>23</v>
      </c>
      <c r="B17" s="2"/>
      <c r="C17" s="19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0"/>
    </row>
    <row r="18" spans="1:17" s="4" customFormat="1">
      <c r="A18" s="2"/>
      <c r="B18" s="2" t="s">
        <v>24</v>
      </c>
      <c r="C18" s="16">
        <f>BalanceSheet!B119+BalanceSheet!B145+SUM(BalanceSheet!B147:B163)</f>
        <v>100454.12</v>
      </c>
      <c r="D18" s="16">
        <f>BalanceSheet!C119+BalanceSheet!C145+SUM(BalanceSheet!C147:C163)</f>
        <v>84743.21</v>
      </c>
      <c r="E18" s="16">
        <f>BalanceSheet!D119+BalanceSheet!D145+SUM(BalanceSheet!D147:D163)</f>
        <v>65937.98000000001</v>
      </c>
      <c r="F18" s="16">
        <f>BalanceSheet!E119+BalanceSheet!E145+SUM(BalanceSheet!E147:E163)</f>
        <v>114458.79000000001</v>
      </c>
      <c r="G18" s="16">
        <f>BalanceSheet!F119+BalanceSheet!F145+SUM(BalanceSheet!F147:F163)</f>
        <v>30185.370000000003</v>
      </c>
      <c r="H18" s="16">
        <f>BalanceSheet!G119+BalanceSheet!G145+SUM(BalanceSheet!G147:G163)</f>
        <v>40021.770000000004</v>
      </c>
      <c r="I18" s="16">
        <f>BalanceSheet!H119+BalanceSheet!H145+SUM(BalanceSheet!H147:H163)</f>
        <v>186667.71</v>
      </c>
      <c r="J18" s="16">
        <f>BalanceSheet!I119+BalanceSheet!I145+SUM(BalanceSheet!I147:I163)</f>
        <v>111868.05</v>
      </c>
      <c r="K18" s="16">
        <f>BalanceSheet!J119+BalanceSheet!J145+SUM(BalanceSheet!J147:J163)</f>
        <v>68964.100000000006</v>
      </c>
      <c r="L18" s="16">
        <f>BalanceSheet!K119+BalanceSheet!K145+SUM(BalanceSheet!K147:K163)+21131</f>
        <v>399371.51</v>
      </c>
      <c r="M18" s="16">
        <f>BalanceSheet!L119+BalanceSheet!L145+SUM(BalanceSheet!L147:L163)</f>
        <v>121643.87</v>
      </c>
      <c r="N18" s="16">
        <f>BalanceSheet!M119+BalanceSheet!M145+SUM(BalanceSheet!M147:M163)</f>
        <v>219405.8</v>
      </c>
      <c r="O18" s="17">
        <f>SUM(C18:N18)</f>
        <v>1543722.28</v>
      </c>
    </row>
    <row r="19" spans="1:17" s="4" customFormat="1">
      <c r="A19" s="2"/>
      <c r="B19" s="2" t="s">
        <v>26</v>
      </c>
      <c r="C19" s="19">
        <f>BalanceSheet!B169</f>
        <v>0</v>
      </c>
      <c r="D19" s="19">
        <f>BalanceSheet!C169</f>
        <v>0</v>
      </c>
      <c r="E19" s="19">
        <f>BalanceSheet!D169</f>
        <v>0</v>
      </c>
      <c r="F19" s="19">
        <f>BalanceSheet!E169</f>
        <v>0</v>
      </c>
      <c r="G19" s="19">
        <f>BalanceSheet!F169</f>
        <v>0</v>
      </c>
      <c r="H19" s="19">
        <f>BalanceSheet!G169</f>
        <v>0</v>
      </c>
      <c r="I19" s="19">
        <f>BalanceSheet!H169</f>
        <v>0</v>
      </c>
      <c r="J19" s="19">
        <f>BalanceSheet!I169</f>
        <v>0</v>
      </c>
      <c r="K19" s="19">
        <f>BalanceSheet!J169</f>
        <v>61354.76</v>
      </c>
      <c r="L19" s="19">
        <f>BalanceSheet!K169</f>
        <v>0</v>
      </c>
      <c r="M19" s="19">
        <f>BalanceSheet!L169</f>
        <v>0</v>
      </c>
      <c r="N19" s="19">
        <f>BalanceSheet!M169</f>
        <v>0</v>
      </c>
      <c r="O19" s="17">
        <f t="shared" ref="O19:O24" si="2">SUM(C19:N19)</f>
        <v>61354.76</v>
      </c>
    </row>
    <row r="20" spans="1:17" s="4" customFormat="1">
      <c r="A20" s="2"/>
      <c r="B20" s="2" t="s">
        <v>27</v>
      </c>
      <c r="C20" s="19">
        <f>-SUMIF(BalanceSheet!B80:B91,"&lt;0",BalanceSheet!B80:B91)</f>
        <v>4092.33</v>
      </c>
      <c r="D20" s="19">
        <f>-SUMIF(BalanceSheet!C80:C91,"&lt;0",BalanceSheet!C80:C91)</f>
        <v>6090.1</v>
      </c>
      <c r="E20" s="19">
        <f>-SUMIF(BalanceSheet!D80:D91,"&lt;0",BalanceSheet!D80:D91)</f>
        <v>104867.44</v>
      </c>
      <c r="F20" s="19">
        <f>-SUMIF(BalanceSheet!E80:E91,"&lt;0",BalanceSheet!E80:E91)</f>
        <v>0</v>
      </c>
      <c r="G20" s="19">
        <f>-SUMIF(BalanceSheet!F80:F91,"&lt;0",BalanceSheet!F80:F91)</f>
        <v>8090.56</v>
      </c>
      <c r="H20" s="19">
        <f>-SUMIF(BalanceSheet!G80:G91,"&lt;0",BalanceSheet!G80:G91)</f>
        <v>669.38</v>
      </c>
      <c r="I20" s="19">
        <f>-SUMIF(BalanceSheet!H80:H91,"&lt;0",BalanceSheet!H80:H91)</f>
        <v>123502.79000000001</v>
      </c>
      <c r="J20" s="19">
        <f>-SUMIF(BalanceSheet!I80:I91,"&lt;0",BalanceSheet!I80:I91)</f>
        <v>2002.49</v>
      </c>
      <c r="K20" s="19">
        <f>-SUMIF(BalanceSheet!J80:J91,"&lt;0",BalanceSheet!J80:J91)</f>
        <v>712100.57</v>
      </c>
      <c r="L20" s="19">
        <f>-SUMIF(BalanceSheet!K80:K91,"&lt;0",BalanceSheet!K80:K91)</f>
        <v>728967.58</v>
      </c>
      <c r="M20" s="19">
        <f>-SUMIF(BalanceSheet!L80:L91,"&lt;0",BalanceSheet!L80:L91)</f>
        <v>5639.43</v>
      </c>
      <c r="N20" s="19">
        <f>-SUMIF(BalanceSheet!M80:M91,"&lt;0",BalanceSheet!M80:M91)</f>
        <v>1608187.3</v>
      </c>
      <c r="O20" s="17">
        <f t="shared" si="2"/>
        <v>3304209.9699999997</v>
      </c>
      <c r="P20" s="51"/>
    </row>
    <row r="21" spans="1:17" s="4" customFormat="1">
      <c r="A21" s="2"/>
      <c r="B21" s="2" t="s">
        <v>28</v>
      </c>
      <c r="C21" s="19">
        <f>SUM(BalanceSheet!B167:B168,BalanceSheet!B174:B175)+BalanceSheet!B165</f>
        <v>2898312.51</v>
      </c>
      <c r="D21" s="19">
        <f>SUM(BalanceSheet!C167:C168,BalanceSheet!C174:C175)+BalanceSheet!C165</f>
        <v>199127.51</v>
      </c>
      <c r="E21" s="19">
        <f>SUM(BalanceSheet!D167:D168,BalanceSheet!D174:D175)+BalanceSheet!D165</f>
        <v>0</v>
      </c>
      <c r="F21" s="19">
        <f>SUM(BalanceSheet!E167:E168,BalanceSheet!E174:E175)+BalanceSheet!E165</f>
        <v>51839.12</v>
      </c>
      <c r="G21" s="19">
        <f>SUM(BalanceSheet!F167:F168,BalanceSheet!F174:F175)+BalanceSheet!F165</f>
        <v>0</v>
      </c>
      <c r="H21" s="19">
        <f>SUM(BalanceSheet!G167:G168,BalanceSheet!G174:G175)+BalanceSheet!G165</f>
        <v>61337.32</v>
      </c>
      <c r="I21" s="19">
        <f>SUM(BalanceSheet!H167:H168,BalanceSheet!H174:H175)+BalanceSheet!H165</f>
        <v>0</v>
      </c>
      <c r="J21" s="19">
        <f>SUM(BalanceSheet!I167:I168,BalanceSheet!I174:I175)+BalanceSheet!I165</f>
        <v>499.51</v>
      </c>
      <c r="K21" s="19">
        <f>SUM(BalanceSheet!J167:J168,BalanceSheet!J174:J175)+BalanceSheet!J165</f>
        <v>8816986</v>
      </c>
      <c r="L21" s="19">
        <f>SUM(BalanceSheet!K167:K168,BalanceSheet!K174:K175)+BalanceSheet!K165</f>
        <v>39921.67</v>
      </c>
      <c r="M21" s="19">
        <f>SUM(BalanceSheet!L167:L168,BalanceSheet!L174:L175)+BalanceSheet!L165</f>
        <v>151806.1</v>
      </c>
      <c r="N21" s="19">
        <f>SUM(BalanceSheet!M167:M168,BalanceSheet!M174:M175)+BalanceSheet!M165</f>
        <v>562179.49</v>
      </c>
      <c r="O21" s="17">
        <f t="shared" si="2"/>
        <v>12782009.229999999</v>
      </c>
    </row>
    <row r="22" spans="1:17" s="4" customFormat="1">
      <c r="A22" s="2"/>
      <c r="B22" s="2" t="s">
        <v>35</v>
      </c>
      <c r="C22" s="19">
        <f>BalanceSheet!B180</f>
        <v>58876</v>
      </c>
      <c r="D22" s="19">
        <f>BalanceSheet!C180</f>
        <v>54436</v>
      </c>
      <c r="E22" s="19">
        <f>BalanceSheet!D180</f>
        <v>54341</v>
      </c>
      <c r="F22" s="19">
        <f>BalanceSheet!E180</f>
        <v>52408</v>
      </c>
      <c r="G22" s="19">
        <f>BalanceSheet!F180</f>
        <v>53216</v>
      </c>
      <c r="H22" s="19">
        <f>BalanceSheet!G180</f>
        <v>51109</v>
      </c>
      <c r="I22" s="19">
        <f>BalanceSheet!H180</f>
        <v>52741</v>
      </c>
      <c r="J22" s="19">
        <f>BalanceSheet!I180</f>
        <v>57367</v>
      </c>
      <c r="K22" s="19">
        <f>BalanceSheet!J180</f>
        <v>51190</v>
      </c>
      <c r="L22" s="19">
        <f>BalanceSheet!K180</f>
        <v>51854</v>
      </c>
      <c r="M22" s="19">
        <f>BalanceSheet!L180</f>
        <v>51160</v>
      </c>
      <c r="N22" s="19">
        <f>BalanceSheet!M180</f>
        <v>0</v>
      </c>
      <c r="O22" s="17">
        <f t="shared" si="2"/>
        <v>588698</v>
      </c>
      <c r="P22" s="28"/>
    </row>
    <row r="23" spans="1:17" s="4" customFormat="1">
      <c r="A23" s="2"/>
      <c r="B23" s="2" t="s">
        <v>29</v>
      </c>
      <c r="C23" s="19">
        <f>BalanceSheet!B181+BalanceSheet!B183</f>
        <v>3120552.7399999993</v>
      </c>
      <c r="D23" s="19">
        <f>BalanceSheet!C181+BalanceSheet!C183</f>
        <v>1155473.7900000005</v>
      </c>
      <c r="E23" s="19">
        <f>BalanceSheet!D181+BalanceSheet!D183</f>
        <v>922436.12999999954</v>
      </c>
      <c r="F23" s="19">
        <f>BalanceSheet!E181+BalanceSheet!E183</f>
        <v>711233.43999999971</v>
      </c>
      <c r="G23" s="19">
        <f>BalanceSheet!F181+BalanceSheet!F183</f>
        <v>1090806.8000000003</v>
      </c>
      <c r="H23" s="19">
        <f>BalanceSheet!G181+BalanceSheet!G183</f>
        <v>954759.0700000003</v>
      </c>
      <c r="I23" s="19">
        <f>BalanceSheet!H181+BalanceSheet!H183</f>
        <v>878920.16000000015</v>
      </c>
      <c r="J23" s="19">
        <f>BalanceSheet!I181+BalanceSheet!I183</f>
        <v>2997480.72</v>
      </c>
      <c r="K23" s="19">
        <f>BalanceSheet!J181+BalanceSheet!J183</f>
        <v>8268705.9100000011</v>
      </c>
      <c r="L23" s="19">
        <f>BalanceSheet!K181+BalanceSheet!K183</f>
        <v>-780176.73999999976</v>
      </c>
      <c r="M23" s="19">
        <f>BalanceSheet!L181+BalanceSheet!L183</f>
        <v>1133286.5099999998</v>
      </c>
      <c r="N23" s="19">
        <f>BalanceSheet!M181+BalanceSheet!M183</f>
        <v>-285175.04999999877</v>
      </c>
      <c r="O23" s="17">
        <f t="shared" si="2"/>
        <v>20168303.480000004</v>
      </c>
    </row>
    <row r="24" spans="1:17" s="4" customFormat="1">
      <c r="A24" s="2"/>
      <c r="B24" s="2" t="s">
        <v>31</v>
      </c>
      <c r="C24" s="19">
        <f>BalanceSheet!B184</f>
        <v>-414275.11</v>
      </c>
      <c r="D24" s="19">
        <f>BalanceSheet!C184</f>
        <v>-357592.68</v>
      </c>
      <c r="E24" s="19">
        <f>BalanceSheet!D184</f>
        <v>-366357.28</v>
      </c>
      <c r="F24" s="19">
        <f>BalanceSheet!E184</f>
        <v>-97831.440000000017</v>
      </c>
      <c r="G24" s="19">
        <f>BalanceSheet!F184</f>
        <v>-61569.27</v>
      </c>
      <c r="H24" s="19">
        <f>BalanceSheet!G184</f>
        <v>-83311.159999999989</v>
      </c>
      <c r="I24" s="19">
        <f>BalanceSheet!H184</f>
        <v>-212520.65</v>
      </c>
      <c r="J24" s="19">
        <f>BalanceSheet!I184</f>
        <v>-256973.85</v>
      </c>
      <c r="K24" s="19">
        <f>BalanceSheet!J184</f>
        <v>-53300.530000000006</v>
      </c>
      <c r="L24" s="19">
        <v>-21131</v>
      </c>
      <c r="M24" s="19">
        <f>BalanceSheet!L184</f>
        <v>-211943.07</v>
      </c>
      <c r="N24" s="19">
        <f>BalanceSheet!M184</f>
        <v>370007.87</v>
      </c>
      <c r="O24" s="17">
        <f t="shared" si="2"/>
        <v>-1766798.17</v>
      </c>
    </row>
    <row r="25" spans="1:17" s="4" customFormat="1" ht="13" thickBot="1">
      <c r="A25" s="2"/>
      <c r="B25" s="3" t="s">
        <v>32</v>
      </c>
      <c r="C25" s="22">
        <f t="shared" ref="C25:O25" si="3">SUM(C18:C24)</f>
        <v>5768012.5899999989</v>
      </c>
      <c r="D25" s="25">
        <f t="shared" si="3"/>
        <v>1142277.9300000006</v>
      </c>
      <c r="E25" s="25">
        <f t="shared" si="3"/>
        <v>781225.26999999955</v>
      </c>
      <c r="F25" s="25">
        <f t="shared" si="3"/>
        <v>832107.90999999968</v>
      </c>
      <c r="G25" s="25">
        <f t="shared" si="3"/>
        <v>1120729.4600000002</v>
      </c>
      <c r="H25" s="25">
        <f t="shared" si="3"/>
        <v>1024585.3800000002</v>
      </c>
      <c r="I25" s="25">
        <f t="shared" si="3"/>
        <v>1029311.0100000001</v>
      </c>
      <c r="J25" s="25">
        <f t="shared" si="3"/>
        <v>2912243.92</v>
      </c>
      <c r="K25" s="25">
        <f t="shared" si="3"/>
        <v>17926000.809999999</v>
      </c>
      <c r="L25" s="25">
        <f t="shared" si="3"/>
        <v>418807.02</v>
      </c>
      <c r="M25" s="25">
        <f t="shared" si="3"/>
        <v>1251592.8399999996</v>
      </c>
      <c r="N25" s="25">
        <f t="shared" si="3"/>
        <v>2474605.4100000011</v>
      </c>
      <c r="O25" s="23">
        <f t="shared" si="3"/>
        <v>36681499.549999997</v>
      </c>
    </row>
    <row r="26" spans="1:17" s="4" customForma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6"/>
    </row>
    <row r="27" spans="1:17" s="4" customFormat="1">
      <c r="A27" s="2"/>
      <c r="B27" s="2" t="s">
        <v>33</v>
      </c>
      <c r="C27" s="24">
        <f t="shared" ref="C27:O27" si="4">+C15-C25</f>
        <v>0</v>
      </c>
      <c r="D27" s="24">
        <f t="shared" si="4"/>
        <v>0.30999999935738742</v>
      </c>
      <c r="E27" s="24">
        <f t="shared" si="4"/>
        <v>0</v>
      </c>
      <c r="F27" s="24">
        <f t="shared" si="4"/>
        <v>0</v>
      </c>
      <c r="G27" s="24">
        <f t="shared" si="4"/>
        <v>0</v>
      </c>
      <c r="H27" s="24">
        <f t="shared" si="4"/>
        <v>0</v>
      </c>
      <c r="I27" s="24">
        <f t="shared" si="4"/>
        <v>0</v>
      </c>
      <c r="J27" s="24">
        <f t="shared" si="4"/>
        <v>2.0000000018626451E-2</v>
      </c>
      <c r="K27" s="24">
        <f t="shared" si="4"/>
        <v>0</v>
      </c>
      <c r="L27" s="24">
        <f t="shared" si="4"/>
        <v>0</v>
      </c>
      <c r="M27" s="24">
        <f t="shared" si="4"/>
        <v>0</v>
      </c>
      <c r="N27" s="24">
        <f t="shared" si="4"/>
        <v>0</v>
      </c>
      <c r="O27" s="26">
        <f t="shared" si="4"/>
        <v>0.32999999821186066</v>
      </c>
    </row>
    <row r="28" spans="1:17" s="4" customFormat="1">
      <c r="A28" s="2"/>
      <c r="B28" s="3" t="s">
        <v>34</v>
      </c>
      <c r="C28" s="24" t="str">
        <f>IF(ROUND(C27,1)=0,"ok","ERROR")</f>
        <v>ok</v>
      </c>
      <c r="D28" s="24" t="str">
        <f t="shared" ref="D28:O28" si="5">IF(ROUND(D27,1)=0,"ok","ERROR")</f>
        <v>ERROR</v>
      </c>
      <c r="E28" s="24" t="str">
        <f t="shared" si="5"/>
        <v>ok</v>
      </c>
      <c r="F28" s="24" t="str">
        <f t="shared" si="5"/>
        <v>ok</v>
      </c>
      <c r="G28" s="24" t="str">
        <f t="shared" si="5"/>
        <v>ok</v>
      </c>
      <c r="H28" s="24" t="str">
        <f t="shared" si="5"/>
        <v>ok</v>
      </c>
      <c r="I28" s="24" t="str">
        <f t="shared" si="5"/>
        <v>ok</v>
      </c>
      <c r="J28" s="24" t="str">
        <f t="shared" si="5"/>
        <v>ok</v>
      </c>
      <c r="K28" s="24" t="str">
        <f t="shared" si="5"/>
        <v>ok</v>
      </c>
      <c r="L28" s="24" t="str">
        <f t="shared" si="5"/>
        <v>ok</v>
      </c>
      <c r="M28" s="24" t="str">
        <f t="shared" si="5"/>
        <v>ok</v>
      </c>
      <c r="N28" s="24" t="str">
        <f t="shared" si="5"/>
        <v>ok</v>
      </c>
      <c r="O28" s="24" t="str">
        <f t="shared" si="5"/>
        <v>ERROR</v>
      </c>
    </row>
    <row r="29" spans="1:17" s="4" customFormat="1">
      <c r="A29" s="2"/>
      <c r="B29" s="2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Q29" s="2"/>
    </row>
    <row r="30" spans="1:17" s="4" customFormat="1">
      <c r="A30" s="2"/>
      <c r="B30" s="2"/>
      <c r="C30" s="2"/>
      <c r="D30" s="2"/>
      <c r="E30" s="2"/>
      <c r="F30" s="2"/>
      <c r="G30" s="2"/>
      <c r="H30" s="2"/>
      <c r="I30" s="2"/>
      <c r="J30" s="18"/>
      <c r="K30" s="2"/>
      <c r="L30" s="2"/>
      <c r="M30" s="2"/>
      <c r="N30" s="2"/>
      <c r="O30" s="3"/>
      <c r="Q30" s="2"/>
    </row>
  </sheetData>
  <conditionalFormatting sqref="C28:O28">
    <cfRule type="cellIs" dxfId="0" priority="1" operator="equal">
      <formula>"ERROR"</formula>
    </cfRule>
  </conditionalFormatting>
  <pageMargins left="0.7" right="0.7" top="0.75" bottom="0.75" header="0.3" footer="0.3"/>
  <pageSetup scale="62" orientation="landscape"/>
  <ignoredErrors>
    <ignoredError sqref="C21:N21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"/>
  <sheetViews>
    <sheetView tabSelected="1" topLeftCell="A4" zoomScale="115" zoomScaleNormal="115" zoomScalePageLayoutView="115" workbookViewId="0">
      <pane xSplit="1" ySplit="5" topLeftCell="B51" activePane="bottomRight" state="frozen"/>
      <selection activeCell="A4" sqref="A4"/>
      <selection pane="topRight" activeCell="B4" sqref="B4"/>
      <selection pane="bottomLeft" activeCell="A9" sqref="A9"/>
      <selection pane="bottomRight" activeCell="A270" sqref="A270"/>
    </sheetView>
  </sheetViews>
  <sheetFormatPr baseColWidth="10" defaultColWidth="8.83203125" defaultRowHeight="14" x14ac:dyDescent="0"/>
  <cols>
    <col min="1" max="1" width="68.83203125" bestFit="1" customWidth="1"/>
    <col min="2" max="2" width="10.5" bestFit="1" customWidth="1"/>
    <col min="3" max="3" width="11.33203125" bestFit="1" customWidth="1"/>
    <col min="4" max="4" width="9.83203125" bestFit="1" customWidth="1"/>
    <col min="5" max="8" width="11.33203125" bestFit="1" customWidth="1"/>
    <col min="9" max="9" width="12.83203125" bestFit="1" customWidth="1"/>
    <col min="10" max="10" width="11.5" bestFit="1" customWidth="1"/>
    <col min="11" max="11" width="11" bestFit="1" customWidth="1"/>
    <col min="12" max="12" width="10.5" bestFit="1" customWidth="1"/>
    <col min="13" max="13" width="9.83203125" bestFit="1" customWidth="1"/>
    <col min="14" max="14" width="12.83203125" bestFit="1" customWidth="1"/>
    <col min="15" max="15" width="13.33203125" bestFit="1" customWidth="1"/>
  </cols>
  <sheetData>
    <row r="1" spans="1:14" ht="15">
      <c r="A1" s="48" t="s">
        <v>167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48" t="s">
        <v>166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7">
      <c r="A3" s="49" t="s">
        <v>165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7">
      <c r="A4" s="49" t="s">
        <v>171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7">
      <c r="A5" s="49" t="s">
        <v>164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7">
      <c r="A6" s="49" t="s">
        <v>164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>
      <c r="A7" s="29" t="s">
        <v>163</v>
      </c>
      <c r="B7" s="30" t="s">
        <v>3</v>
      </c>
      <c r="C7" s="30" t="s">
        <v>4</v>
      </c>
      <c r="D7" s="30" t="s">
        <v>5</v>
      </c>
      <c r="E7" s="30" t="s">
        <v>6</v>
      </c>
      <c r="F7" s="30" t="s">
        <v>7</v>
      </c>
      <c r="G7" s="30" t="s">
        <v>8</v>
      </c>
      <c r="H7" s="30" t="s">
        <v>9</v>
      </c>
      <c r="I7" s="30" t="s">
        <v>10</v>
      </c>
      <c r="J7" s="30" t="s">
        <v>11</v>
      </c>
      <c r="K7" s="30" t="s">
        <v>12</v>
      </c>
      <c r="L7" s="30" t="s">
        <v>13</v>
      </c>
      <c r="M7" s="30" t="s">
        <v>14</v>
      </c>
      <c r="N7" s="30" t="s">
        <v>15</v>
      </c>
    </row>
    <row r="8" spans="1:14">
      <c r="A8" s="29" t="s">
        <v>162</v>
      </c>
      <c r="B8" s="30" t="s">
        <v>161</v>
      </c>
      <c r="C8" s="30" t="s">
        <v>161</v>
      </c>
      <c r="D8" s="30" t="s">
        <v>161</v>
      </c>
      <c r="E8" s="30" t="s">
        <v>161</v>
      </c>
      <c r="F8" s="30" t="s">
        <v>161</v>
      </c>
      <c r="G8" s="30" t="s">
        <v>161</v>
      </c>
      <c r="H8" s="30" t="s">
        <v>161</v>
      </c>
      <c r="I8" s="30" t="s">
        <v>161</v>
      </c>
      <c r="J8" s="30" t="s">
        <v>161</v>
      </c>
      <c r="K8" s="30" t="s">
        <v>161</v>
      </c>
      <c r="L8" s="30" t="s">
        <v>161</v>
      </c>
      <c r="M8" s="30" t="s">
        <v>161</v>
      </c>
      <c r="N8" s="30" t="s">
        <v>161</v>
      </c>
    </row>
    <row r="9" spans="1:14">
      <c r="A9" s="31" t="s">
        <v>160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>
      <c r="A10" s="33" t="s">
        <v>159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>
      <c r="A11" s="34" t="s">
        <v>158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>
      <c r="A12" s="35" t="s">
        <v>157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>
      <c r="A13" s="36" t="s">
        <v>156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247438.97</v>
      </c>
      <c r="N13" s="37">
        <f>SUM(B13:M13)</f>
        <v>247438.97</v>
      </c>
    </row>
    <row r="14" spans="1:14">
      <c r="A14" s="38" t="s">
        <v>155</v>
      </c>
      <c r="B14" s="39">
        <f t="shared" ref="B14:N14" si="0">SUM(B13)</f>
        <v>0</v>
      </c>
      <c r="C14" s="39">
        <f t="shared" si="0"/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>SUM(M13)</f>
        <v>247438.97</v>
      </c>
      <c r="N14" s="39">
        <f t="shared" si="0"/>
        <v>247438.97</v>
      </c>
    </row>
    <row r="15" spans="1:14">
      <c r="A15" s="35" t="s">
        <v>154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>
      <c r="A16" s="36" t="s">
        <v>153</v>
      </c>
      <c r="B16" s="37">
        <v>1391076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f>SUM(B16:M16)</f>
        <v>1391076</v>
      </c>
    </row>
    <row r="17" spans="1:14">
      <c r="A17" s="38" t="s">
        <v>152</v>
      </c>
      <c r="B17" s="39">
        <f t="shared" ref="B17:N17" si="1">SUM(B16)</f>
        <v>1391076</v>
      </c>
      <c r="C17" s="39">
        <f t="shared" si="1"/>
        <v>0</v>
      </c>
      <c r="D17" s="39">
        <f t="shared" si="1"/>
        <v>0</v>
      </c>
      <c r="E17" s="39">
        <f t="shared" si="1"/>
        <v>0</v>
      </c>
      <c r="F17" s="39">
        <f t="shared" si="1"/>
        <v>0</v>
      </c>
      <c r="G17" s="39">
        <f t="shared" si="1"/>
        <v>0</v>
      </c>
      <c r="H17" s="39">
        <f t="shared" si="1"/>
        <v>0</v>
      </c>
      <c r="I17" s="39">
        <f t="shared" si="1"/>
        <v>0</v>
      </c>
      <c r="J17" s="39">
        <f t="shared" si="1"/>
        <v>0</v>
      </c>
      <c r="K17" s="39">
        <f t="shared" si="1"/>
        <v>0</v>
      </c>
      <c r="L17" s="39">
        <f t="shared" si="1"/>
        <v>0</v>
      </c>
      <c r="M17" s="39">
        <f>SUM(M16)</f>
        <v>0</v>
      </c>
      <c r="N17" s="39">
        <f t="shared" si="1"/>
        <v>1391076</v>
      </c>
    </row>
    <row r="18" spans="1:14">
      <c r="A18" s="35" t="s">
        <v>151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>
      <c r="A19" s="36" t="s">
        <v>150</v>
      </c>
      <c r="B19" s="37">
        <v>0</v>
      </c>
      <c r="C19" s="37">
        <v>801804.32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f>SUM(B19:M19)</f>
        <v>801804.32</v>
      </c>
    </row>
    <row r="20" spans="1:14">
      <c r="A20" s="38" t="s">
        <v>149</v>
      </c>
      <c r="B20" s="39">
        <f t="shared" ref="B20:N20" si="2">SUM(B19)</f>
        <v>0</v>
      </c>
      <c r="C20" s="39">
        <f t="shared" si="2"/>
        <v>801804.32</v>
      </c>
      <c r="D20" s="39">
        <f t="shared" si="2"/>
        <v>0</v>
      </c>
      <c r="E20" s="39">
        <f t="shared" si="2"/>
        <v>0</v>
      </c>
      <c r="F20" s="39">
        <f t="shared" si="2"/>
        <v>0</v>
      </c>
      <c r="G20" s="39">
        <f t="shared" si="2"/>
        <v>0</v>
      </c>
      <c r="H20" s="39">
        <f t="shared" si="2"/>
        <v>0</v>
      </c>
      <c r="I20" s="39">
        <f t="shared" si="2"/>
        <v>0</v>
      </c>
      <c r="J20" s="39">
        <f t="shared" si="2"/>
        <v>0</v>
      </c>
      <c r="K20" s="39">
        <f t="shared" si="2"/>
        <v>0</v>
      </c>
      <c r="L20" s="39">
        <f t="shared" si="2"/>
        <v>0</v>
      </c>
      <c r="M20" s="39">
        <f>SUM(M19)</f>
        <v>0</v>
      </c>
      <c r="N20" s="39">
        <f t="shared" si="2"/>
        <v>801804.32</v>
      </c>
    </row>
    <row r="21" spans="1:14">
      <c r="A21" s="35" t="s">
        <v>148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>
      <c r="A22" s="36" t="s">
        <v>147</v>
      </c>
      <c r="B22" s="37">
        <v>0</v>
      </c>
      <c r="C22" s="37">
        <v>0</v>
      </c>
      <c r="D22" s="37">
        <v>280960.31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f>SUM(B22:M22)</f>
        <v>280960.31</v>
      </c>
    </row>
    <row r="23" spans="1:14">
      <c r="A23" s="38" t="s">
        <v>146</v>
      </c>
      <c r="B23" s="39">
        <f t="shared" ref="B23:N23" si="3">SUM(B22)</f>
        <v>0</v>
      </c>
      <c r="C23" s="39">
        <f t="shared" si="3"/>
        <v>0</v>
      </c>
      <c r="D23" s="39">
        <f t="shared" si="3"/>
        <v>280960.31</v>
      </c>
      <c r="E23" s="39">
        <f t="shared" si="3"/>
        <v>0</v>
      </c>
      <c r="F23" s="39">
        <f t="shared" si="3"/>
        <v>0</v>
      </c>
      <c r="G23" s="39">
        <f t="shared" si="3"/>
        <v>0</v>
      </c>
      <c r="H23" s="39">
        <f t="shared" si="3"/>
        <v>0</v>
      </c>
      <c r="I23" s="39">
        <f t="shared" si="3"/>
        <v>0</v>
      </c>
      <c r="J23" s="39">
        <f t="shared" si="3"/>
        <v>0</v>
      </c>
      <c r="K23" s="39">
        <f t="shared" si="3"/>
        <v>0</v>
      </c>
      <c r="L23" s="39">
        <f t="shared" si="3"/>
        <v>0</v>
      </c>
      <c r="M23" s="39">
        <f>SUM(M22)</f>
        <v>0</v>
      </c>
      <c r="N23" s="39">
        <f t="shared" si="3"/>
        <v>280960.31</v>
      </c>
    </row>
    <row r="24" spans="1:14">
      <c r="A24" s="35" t="s">
        <v>145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>
      <c r="A25" s="36" t="s">
        <v>144</v>
      </c>
      <c r="B25" s="37">
        <v>0</v>
      </c>
      <c r="C25" s="37">
        <v>0</v>
      </c>
      <c r="D25" s="37">
        <v>0</v>
      </c>
      <c r="E25" s="37">
        <v>527879.80000000005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f>SUM(B25:M25)</f>
        <v>527879.80000000005</v>
      </c>
    </row>
    <row r="26" spans="1:14">
      <c r="A26" s="38" t="s">
        <v>143</v>
      </c>
      <c r="B26" s="39">
        <f t="shared" ref="B26:N26" si="4">SUM(B25)</f>
        <v>0</v>
      </c>
      <c r="C26" s="39">
        <f t="shared" si="4"/>
        <v>0</v>
      </c>
      <c r="D26" s="39">
        <f t="shared" si="4"/>
        <v>0</v>
      </c>
      <c r="E26" s="39">
        <f t="shared" si="4"/>
        <v>527879.80000000005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4"/>
        <v>0</v>
      </c>
      <c r="J26" s="39">
        <f t="shared" si="4"/>
        <v>0</v>
      </c>
      <c r="K26" s="39">
        <f t="shared" si="4"/>
        <v>0</v>
      </c>
      <c r="L26" s="39">
        <f t="shared" si="4"/>
        <v>0</v>
      </c>
      <c r="M26" s="39">
        <f>SUM(M25)</f>
        <v>0</v>
      </c>
      <c r="N26" s="39">
        <f t="shared" si="4"/>
        <v>527879.80000000005</v>
      </c>
    </row>
    <row r="27" spans="1:14">
      <c r="A27" s="35" t="s">
        <v>142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>
      <c r="A28" s="36" t="s">
        <v>141</v>
      </c>
      <c r="B28" s="37">
        <v>0</v>
      </c>
      <c r="C28" s="37">
        <v>0</v>
      </c>
      <c r="D28" s="37">
        <v>0</v>
      </c>
      <c r="E28" s="37">
        <v>0</v>
      </c>
      <c r="F28" s="37">
        <v>773389.95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f>SUM(B28:M28)</f>
        <v>773389.95</v>
      </c>
    </row>
    <row r="29" spans="1:14">
      <c r="A29" s="38" t="s">
        <v>140</v>
      </c>
      <c r="B29" s="39">
        <f t="shared" ref="B29:N29" si="5">SUM(B28)</f>
        <v>0</v>
      </c>
      <c r="C29" s="39">
        <f t="shared" si="5"/>
        <v>0</v>
      </c>
      <c r="D29" s="39">
        <f t="shared" si="5"/>
        <v>0</v>
      </c>
      <c r="E29" s="39">
        <f t="shared" si="5"/>
        <v>0</v>
      </c>
      <c r="F29" s="39">
        <f t="shared" si="5"/>
        <v>773389.95</v>
      </c>
      <c r="G29" s="39">
        <f t="shared" si="5"/>
        <v>0</v>
      </c>
      <c r="H29" s="39">
        <f t="shared" si="5"/>
        <v>0</v>
      </c>
      <c r="I29" s="39">
        <f t="shared" si="5"/>
        <v>0</v>
      </c>
      <c r="J29" s="39">
        <f t="shared" si="5"/>
        <v>0</v>
      </c>
      <c r="K29" s="39">
        <f t="shared" si="5"/>
        <v>0</v>
      </c>
      <c r="L29" s="39">
        <f t="shared" si="5"/>
        <v>0</v>
      </c>
      <c r="M29" s="39">
        <f>SUM(M28)</f>
        <v>0</v>
      </c>
      <c r="N29" s="39">
        <f t="shared" si="5"/>
        <v>773389.95</v>
      </c>
    </row>
    <row r="30" spans="1:14">
      <c r="A30" s="35" t="s">
        <v>139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>
      <c r="A31" s="36" t="s">
        <v>138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541621.1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f>SUM(B31:M31)</f>
        <v>541621.1</v>
      </c>
    </row>
    <row r="32" spans="1:14">
      <c r="A32" s="38" t="s">
        <v>137</v>
      </c>
      <c r="B32" s="39">
        <f t="shared" ref="B32:N32" si="6">SUM(B31)</f>
        <v>0</v>
      </c>
      <c r="C32" s="39">
        <f t="shared" si="6"/>
        <v>0</v>
      </c>
      <c r="D32" s="39">
        <f t="shared" si="6"/>
        <v>0</v>
      </c>
      <c r="E32" s="39">
        <f t="shared" si="6"/>
        <v>0</v>
      </c>
      <c r="F32" s="39">
        <f t="shared" si="6"/>
        <v>0</v>
      </c>
      <c r="G32" s="39">
        <f t="shared" si="6"/>
        <v>541621.1</v>
      </c>
      <c r="H32" s="39">
        <f t="shared" si="6"/>
        <v>0</v>
      </c>
      <c r="I32" s="39">
        <f t="shared" si="6"/>
        <v>0</v>
      </c>
      <c r="J32" s="39">
        <f t="shared" si="6"/>
        <v>0</v>
      </c>
      <c r="K32" s="39">
        <f t="shared" si="6"/>
        <v>0</v>
      </c>
      <c r="L32" s="39">
        <f t="shared" si="6"/>
        <v>0</v>
      </c>
      <c r="M32" s="39">
        <f>SUM(M31)</f>
        <v>0</v>
      </c>
      <c r="N32" s="39">
        <f t="shared" si="6"/>
        <v>541621.1</v>
      </c>
    </row>
    <row r="33" spans="1:14">
      <c r="A33" s="35" t="s">
        <v>136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>
      <c r="A34" s="36" t="s">
        <v>135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734647.59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f>SUM(B34:M34)</f>
        <v>734647.59</v>
      </c>
    </row>
    <row r="35" spans="1:14">
      <c r="A35" s="38" t="s">
        <v>134</v>
      </c>
      <c r="B35" s="39">
        <f t="shared" ref="B35:N35" si="7">SUM(B34)</f>
        <v>0</v>
      </c>
      <c r="C35" s="39">
        <f t="shared" si="7"/>
        <v>0</v>
      </c>
      <c r="D35" s="39">
        <f t="shared" si="7"/>
        <v>0</v>
      </c>
      <c r="E35" s="39">
        <f t="shared" si="7"/>
        <v>0</v>
      </c>
      <c r="F35" s="39">
        <f t="shared" si="7"/>
        <v>0</v>
      </c>
      <c r="G35" s="39">
        <f t="shared" si="7"/>
        <v>0</v>
      </c>
      <c r="H35" s="39">
        <f t="shared" si="7"/>
        <v>734647.59</v>
      </c>
      <c r="I35" s="39">
        <f t="shared" si="7"/>
        <v>0</v>
      </c>
      <c r="J35" s="39">
        <f t="shared" si="7"/>
        <v>0</v>
      </c>
      <c r="K35" s="39">
        <f t="shared" si="7"/>
        <v>0</v>
      </c>
      <c r="L35" s="39">
        <f t="shared" si="7"/>
        <v>0</v>
      </c>
      <c r="M35" s="39">
        <f>SUM(M34)</f>
        <v>0</v>
      </c>
      <c r="N35" s="39">
        <f t="shared" si="7"/>
        <v>734647.59</v>
      </c>
    </row>
    <row r="36" spans="1:14">
      <c r="A36" s="35" t="s">
        <v>133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>
      <c r="A37" s="36" t="s">
        <v>132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2101717.85</v>
      </c>
      <c r="J37" s="37">
        <v>0</v>
      </c>
      <c r="K37" s="37">
        <v>0</v>
      </c>
      <c r="L37" s="37">
        <v>0</v>
      </c>
      <c r="M37" s="37">
        <v>0</v>
      </c>
      <c r="N37" s="37">
        <f>SUM(B37:M37)</f>
        <v>2101717.85</v>
      </c>
    </row>
    <row r="38" spans="1:14">
      <c r="A38" s="38" t="s">
        <v>131</v>
      </c>
      <c r="B38" s="39">
        <f t="shared" ref="B38:N38" si="8">SUM(B37)</f>
        <v>0</v>
      </c>
      <c r="C38" s="39">
        <f t="shared" si="8"/>
        <v>0</v>
      </c>
      <c r="D38" s="39">
        <f t="shared" si="8"/>
        <v>0</v>
      </c>
      <c r="E38" s="39">
        <f t="shared" si="8"/>
        <v>0</v>
      </c>
      <c r="F38" s="39">
        <f t="shared" si="8"/>
        <v>0</v>
      </c>
      <c r="G38" s="39">
        <f t="shared" si="8"/>
        <v>0</v>
      </c>
      <c r="H38" s="39">
        <f t="shared" si="8"/>
        <v>0</v>
      </c>
      <c r="I38" s="39">
        <f t="shared" si="8"/>
        <v>2101717.85</v>
      </c>
      <c r="J38" s="39">
        <f t="shared" si="8"/>
        <v>0</v>
      </c>
      <c r="K38" s="39">
        <f t="shared" si="8"/>
        <v>0</v>
      </c>
      <c r="L38" s="39">
        <f t="shared" si="8"/>
        <v>0</v>
      </c>
      <c r="M38" s="39">
        <f>SUM(M37)</f>
        <v>0</v>
      </c>
      <c r="N38" s="39">
        <f t="shared" si="8"/>
        <v>2101717.85</v>
      </c>
    </row>
    <row r="39" spans="1:14">
      <c r="A39" s="35" t="s">
        <v>130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>
      <c r="A40" s="36" t="s">
        <v>129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93095.7</v>
      </c>
      <c r="K40" s="37">
        <v>0</v>
      </c>
      <c r="L40" s="37">
        <v>0</v>
      </c>
      <c r="M40" s="37">
        <v>0</v>
      </c>
      <c r="N40" s="37">
        <f>SUM(B40:M40)</f>
        <v>93095.7</v>
      </c>
    </row>
    <row r="41" spans="1:14">
      <c r="A41" s="36" t="s">
        <v>128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130321.99</v>
      </c>
      <c r="K41" s="37">
        <v>0</v>
      </c>
      <c r="L41" s="37">
        <v>0</v>
      </c>
      <c r="M41" s="37">
        <v>0</v>
      </c>
      <c r="N41" s="37">
        <f>SUM(B41:M41)</f>
        <v>130321.99</v>
      </c>
    </row>
    <row r="42" spans="1:14">
      <c r="A42" s="36" t="s">
        <v>127</v>
      </c>
      <c r="B42" s="37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3994111.66</v>
      </c>
      <c r="K42" s="37">
        <v>0</v>
      </c>
      <c r="L42" s="37">
        <v>0</v>
      </c>
      <c r="M42" s="37">
        <v>0</v>
      </c>
      <c r="N42" s="37">
        <f>SUM(B42:M42)</f>
        <v>3994111.66</v>
      </c>
    </row>
    <row r="43" spans="1:14">
      <c r="A43" s="38" t="s">
        <v>126</v>
      </c>
      <c r="B43" s="39">
        <f t="shared" ref="B43:N43" si="9">SUM(B40:B42)</f>
        <v>0</v>
      </c>
      <c r="C43" s="39">
        <f t="shared" si="9"/>
        <v>0</v>
      </c>
      <c r="D43" s="39">
        <f t="shared" si="9"/>
        <v>0</v>
      </c>
      <c r="E43" s="39">
        <f t="shared" si="9"/>
        <v>0</v>
      </c>
      <c r="F43" s="39">
        <f t="shared" si="9"/>
        <v>0</v>
      </c>
      <c r="G43" s="39">
        <f t="shared" si="9"/>
        <v>0</v>
      </c>
      <c r="H43" s="39">
        <f t="shared" si="9"/>
        <v>0</v>
      </c>
      <c r="I43" s="39">
        <f t="shared" si="9"/>
        <v>0</v>
      </c>
      <c r="J43" s="39">
        <f t="shared" si="9"/>
        <v>4217529.3500000006</v>
      </c>
      <c r="K43" s="39">
        <f t="shared" si="9"/>
        <v>0</v>
      </c>
      <c r="L43" s="39">
        <f t="shared" si="9"/>
        <v>0</v>
      </c>
      <c r="M43" s="39">
        <f>SUM(M40:M42)</f>
        <v>0</v>
      </c>
      <c r="N43" s="39">
        <f t="shared" si="9"/>
        <v>4217529.3500000006</v>
      </c>
    </row>
    <row r="44" spans="1:14">
      <c r="A44" s="35" t="s">
        <v>125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>
      <c r="A45" s="36" t="s">
        <v>124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12319.95</v>
      </c>
      <c r="L45" s="37">
        <v>0</v>
      </c>
      <c r="M45" s="37">
        <v>0</v>
      </c>
      <c r="N45" s="37">
        <f>SUM(B45:M45)</f>
        <v>12319.95</v>
      </c>
    </row>
    <row r="46" spans="1:14">
      <c r="A46" s="38" t="s">
        <v>123</v>
      </c>
      <c r="B46" s="39">
        <f t="shared" ref="B46:N46" si="10">SUM(B45)</f>
        <v>0</v>
      </c>
      <c r="C46" s="39">
        <f t="shared" si="10"/>
        <v>0</v>
      </c>
      <c r="D46" s="39">
        <f t="shared" si="10"/>
        <v>0</v>
      </c>
      <c r="E46" s="39">
        <f t="shared" si="10"/>
        <v>0</v>
      </c>
      <c r="F46" s="39">
        <f t="shared" si="10"/>
        <v>0</v>
      </c>
      <c r="G46" s="39">
        <f t="shared" si="10"/>
        <v>0</v>
      </c>
      <c r="H46" s="39">
        <f t="shared" si="10"/>
        <v>0</v>
      </c>
      <c r="I46" s="39">
        <f t="shared" si="10"/>
        <v>0</v>
      </c>
      <c r="J46" s="39">
        <f t="shared" si="10"/>
        <v>0</v>
      </c>
      <c r="K46" s="39">
        <f t="shared" si="10"/>
        <v>12319.95</v>
      </c>
      <c r="L46" s="39">
        <f t="shared" si="10"/>
        <v>0</v>
      </c>
      <c r="M46" s="39">
        <f>SUM(M45)</f>
        <v>0</v>
      </c>
      <c r="N46" s="39">
        <f t="shared" si="10"/>
        <v>12319.95</v>
      </c>
    </row>
    <row r="47" spans="1:14">
      <c r="A47" s="35" t="s">
        <v>122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>
      <c r="A48" s="36" t="s">
        <v>121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308583.71000000002</v>
      </c>
      <c r="M48" s="37">
        <v>0</v>
      </c>
      <c r="N48" s="37">
        <f>SUM(B48:M48)</f>
        <v>308583.71000000002</v>
      </c>
    </row>
    <row r="49" spans="1:15">
      <c r="A49" s="36" t="s">
        <v>120</v>
      </c>
      <c r="B49" s="37"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400449.27</v>
      </c>
      <c r="M49" s="37">
        <v>0</v>
      </c>
      <c r="N49" s="37">
        <f>SUM(B49:M49)</f>
        <v>400449.27</v>
      </c>
    </row>
    <row r="50" spans="1:15">
      <c r="A50" s="36" t="s">
        <v>119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106607.27</v>
      </c>
      <c r="M50" s="37">
        <v>0</v>
      </c>
      <c r="N50" s="37">
        <f>SUM(B50:M50)</f>
        <v>106607.27</v>
      </c>
    </row>
    <row r="51" spans="1:15">
      <c r="A51" s="38" t="s">
        <v>118</v>
      </c>
      <c r="B51" s="39">
        <f t="shared" ref="B51:N51" si="11">SUM(B48:B50)</f>
        <v>0</v>
      </c>
      <c r="C51" s="39">
        <f t="shared" si="11"/>
        <v>0</v>
      </c>
      <c r="D51" s="39">
        <f t="shared" si="11"/>
        <v>0</v>
      </c>
      <c r="E51" s="39">
        <f t="shared" si="11"/>
        <v>0</v>
      </c>
      <c r="F51" s="39">
        <f t="shared" si="11"/>
        <v>0</v>
      </c>
      <c r="G51" s="39">
        <f t="shared" si="11"/>
        <v>0</v>
      </c>
      <c r="H51" s="39">
        <f t="shared" si="11"/>
        <v>0</v>
      </c>
      <c r="I51" s="39">
        <f t="shared" si="11"/>
        <v>0</v>
      </c>
      <c r="J51" s="39">
        <f t="shared" si="11"/>
        <v>0</v>
      </c>
      <c r="K51" s="39">
        <f t="shared" si="11"/>
        <v>0</v>
      </c>
      <c r="L51" s="39">
        <f t="shared" si="11"/>
        <v>815640.25</v>
      </c>
      <c r="M51" s="39">
        <f>SUM(M48:M50)</f>
        <v>0</v>
      </c>
      <c r="N51" s="39">
        <f t="shared" si="11"/>
        <v>815640.25</v>
      </c>
    </row>
    <row r="52" spans="1:15" s="54" customFormat="1">
      <c r="A52" s="52" t="s">
        <v>117</v>
      </c>
      <c r="B52" s="55">
        <f t="shared" ref="B52:N52" si="12">SUM(B14,B17,B20,B23,B26,B29,B32,B35,B38,B43,B46,B51)</f>
        <v>1391076</v>
      </c>
      <c r="C52" s="53">
        <f t="shared" si="12"/>
        <v>801804.32</v>
      </c>
      <c r="D52" s="53">
        <f t="shared" si="12"/>
        <v>280960.31</v>
      </c>
      <c r="E52" s="53">
        <f t="shared" si="12"/>
        <v>527879.80000000005</v>
      </c>
      <c r="F52" s="53">
        <f t="shared" si="12"/>
        <v>773389.95</v>
      </c>
      <c r="G52" s="53">
        <f t="shared" si="12"/>
        <v>541621.1</v>
      </c>
      <c r="H52" s="53">
        <f t="shared" si="12"/>
        <v>734647.59</v>
      </c>
      <c r="I52" s="53">
        <f t="shared" si="12"/>
        <v>2101717.85</v>
      </c>
      <c r="J52" s="55">
        <f t="shared" si="12"/>
        <v>4217529.3500000006</v>
      </c>
      <c r="K52" s="55">
        <f t="shared" si="12"/>
        <v>12319.95</v>
      </c>
      <c r="L52" s="55">
        <f t="shared" si="12"/>
        <v>815640.25</v>
      </c>
      <c r="M52" s="53">
        <f>SUM(M14,M17,M20,M23,M26,M29,M32,M35,M38,M43,M46,M51)</f>
        <v>247438.97</v>
      </c>
      <c r="N52" s="53">
        <f t="shared" si="12"/>
        <v>12446025.440000001</v>
      </c>
    </row>
    <row r="53" spans="1:15">
      <c r="A53" s="34" t="s">
        <v>219</v>
      </c>
      <c r="B53" s="32"/>
      <c r="C53" s="32">
        <f>5184156*0.05</f>
        <v>259207.80000000002</v>
      </c>
      <c r="D53" s="32">
        <f>5214565*0.05</f>
        <v>260728.25</v>
      </c>
      <c r="E53" s="32">
        <f>2007682*0.05</f>
        <v>100384.1</v>
      </c>
      <c r="F53" s="32">
        <f>1861515*0.05</f>
        <v>93075.75</v>
      </c>
      <c r="G53" s="32">
        <f>1657578*0.05</f>
        <v>82878.900000000009</v>
      </c>
      <c r="H53" s="32">
        <f>3646756*0.05</f>
        <v>182337.80000000002</v>
      </c>
      <c r="I53" s="32">
        <f>5290449*0.05</f>
        <v>264522.45</v>
      </c>
      <c r="J53" s="32">
        <f>+J52-J42</f>
        <v>223417.69000000041</v>
      </c>
      <c r="K53" s="32"/>
      <c r="L53" s="32"/>
      <c r="M53" s="32"/>
      <c r="N53" s="32"/>
    </row>
    <row r="54" spans="1:15">
      <c r="A54" s="34" t="s">
        <v>220</v>
      </c>
      <c r="B54" s="32"/>
      <c r="C54" s="32">
        <f>+C52-C53</f>
        <v>542596.5199999999</v>
      </c>
      <c r="D54" s="32">
        <f t="shared" ref="D54:I54" si="13">+D52-D53</f>
        <v>20232.059999999998</v>
      </c>
      <c r="E54" s="32">
        <f t="shared" si="13"/>
        <v>427495.70000000007</v>
      </c>
      <c r="F54" s="32">
        <f t="shared" si="13"/>
        <v>680314.2</v>
      </c>
      <c r="G54" s="32">
        <f t="shared" si="13"/>
        <v>458742.19999999995</v>
      </c>
      <c r="H54" s="32">
        <f t="shared" si="13"/>
        <v>552309.78999999992</v>
      </c>
      <c r="I54" s="32">
        <f t="shared" si="13"/>
        <v>1837195.4000000001</v>
      </c>
      <c r="J54" s="32"/>
      <c r="K54" s="32"/>
      <c r="L54" s="32"/>
      <c r="M54" s="32"/>
      <c r="N54" s="32"/>
      <c r="O54" s="56"/>
    </row>
    <row r="55" spans="1:15" hidden="1">
      <c r="A55" s="35" t="s">
        <v>116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5" hidden="1">
      <c r="A56" s="36" t="s">
        <v>116</v>
      </c>
      <c r="B56" s="37">
        <v>1824.88</v>
      </c>
      <c r="C56" s="37">
        <v>2005.35</v>
      </c>
      <c r="D56" s="37">
        <v>1517.74</v>
      </c>
      <c r="E56" s="37">
        <v>453.22</v>
      </c>
      <c r="F56" s="37">
        <v>24.54</v>
      </c>
      <c r="G56" s="37">
        <v>132.63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f t="shared" ref="N56:N75" si="14">SUM(B56:M56)</f>
        <v>5958.3600000000006</v>
      </c>
    </row>
    <row r="57" spans="1:15" hidden="1">
      <c r="A57" s="36" t="s">
        <v>115</v>
      </c>
      <c r="B57" s="37">
        <v>0</v>
      </c>
      <c r="C57" s="37">
        <v>0</v>
      </c>
      <c r="D57" s="37">
        <v>453.99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f t="shared" si="14"/>
        <v>453.99</v>
      </c>
    </row>
    <row r="58" spans="1:15" hidden="1">
      <c r="A58" s="36" t="s">
        <v>172</v>
      </c>
      <c r="B58" s="37">
        <v>0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70326</v>
      </c>
      <c r="K58" s="37">
        <v>0</v>
      </c>
      <c r="L58" s="37">
        <v>0</v>
      </c>
      <c r="M58" s="37">
        <v>0</v>
      </c>
      <c r="N58" s="37">
        <f t="shared" si="14"/>
        <v>70326</v>
      </c>
    </row>
    <row r="59" spans="1:15" hidden="1">
      <c r="A59" s="36" t="s">
        <v>173</v>
      </c>
      <c r="B59" s="37">
        <v>85181</v>
      </c>
      <c r="C59" s="37">
        <v>0</v>
      </c>
      <c r="D59" s="37">
        <v>31001</v>
      </c>
      <c r="E59" s="37">
        <v>3216</v>
      </c>
      <c r="F59" s="37">
        <v>74940</v>
      </c>
      <c r="G59" s="37">
        <v>14545</v>
      </c>
      <c r="H59" s="37">
        <v>5534</v>
      </c>
      <c r="I59" s="37">
        <v>0</v>
      </c>
      <c r="J59" s="37">
        <v>4230</v>
      </c>
      <c r="K59" s="37">
        <v>14944</v>
      </c>
      <c r="L59" s="37">
        <v>6553</v>
      </c>
      <c r="M59" s="37">
        <v>0</v>
      </c>
      <c r="N59" s="37">
        <f t="shared" si="14"/>
        <v>240144</v>
      </c>
    </row>
    <row r="60" spans="1:15" hidden="1">
      <c r="A60" s="36" t="s">
        <v>114</v>
      </c>
      <c r="B60" s="37">
        <v>1015</v>
      </c>
      <c r="C60" s="37">
        <v>291</v>
      </c>
      <c r="D60" s="37">
        <v>568</v>
      </c>
      <c r="E60" s="37">
        <v>136</v>
      </c>
      <c r="F60" s="37">
        <v>78</v>
      </c>
      <c r="G60" s="37">
        <v>104</v>
      </c>
      <c r="H60" s="37">
        <v>976</v>
      </c>
      <c r="I60" s="37">
        <v>369</v>
      </c>
      <c r="J60" s="37">
        <v>70</v>
      </c>
      <c r="K60" s="37">
        <v>118</v>
      </c>
      <c r="L60" s="37">
        <v>91</v>
      </c>
      <c r="M60" s="37">
        <v>0</v>
      </c>
      <c r="N60" s="37">
        <f t="shared" si="14"/>
        <v>3816</v>
      </c>
    </row>
    <row r="61" spans="1:15" hidden="1">
      <c r="A61" s="36" t="s">
        <v>113</v>
      </c>
      <c r="B61" s="37">
        <v>26376</v>
      </c>
      <c r="C61" s="37">
        <v>1033</v>
      </c>
      <c r="D61" s="37">
        <v>0</v>
      </c>
      <c r="E61" s="37">
        <v>138</v>
      </c>
      <c r="F61" s="37">
        <v>688</v>
      </c>
      <c r="G61" s="37">
        <v>550</v>
      </c>
      <c r="H61" s="37">
        <v>349</v>
      </c>
      <c r="I61" s="37">
        <v>0</v>
      </c>
      <c r="J61" s="37">
        <v>611</v>
      </c>
      <c r="K61" s="37">
        <v>889</v>
      </c>
      <c r="L61" s="37">
        <v>-139</v>
      </c>
      <c r="M61" s="37">
        <v>0</v>
      </c>
      <c r="N61" s="37">
        <f t="shared" si="14"/>
        <v>30495</v>
      </c>
    </row>
    <row r="62" spans="1:15" hidden="1">
      <c r="A62" s="36" t="s">
        <v>174</v>
      </c>
      <c r="B62" s="37">
        <v>-2362.11</v>
      </c>
      <c r="C62" s="37">
        <v>-2585.08</v>
      </c>
      <c r="D62" s="37">
        <v>-1965.33</v>
      </c>
      <c r="E62" s="37">
        <v>-591.44000000000005</v>
      </c>
      <c r="F62" s="37">
        <v>-44.93</v>
      </c>
      <c r="G62" s="37">
        <v>269.26</v>
      </c>
      <c r="H62" s="37">
        <v>-1280.8</v>
      </c>
      <c r="I62" s="37">
        <v>-1585.72</v>
      </c>
      <c r="J62" s="37">
        <v>10049</v>
      </c>
      <c r="K62" s="37">
        <v>0</v>
      </c>
      <c r="L62" s="37">
        <v>35579</v>
      </c>
      <c r="M62" s="37">
        <v>0</v>
      </c>
      <c r="N62" s="37">
        <f t="shared" si="14"/>
        <v>35481.85</v>
      </c>
    </row>
    <row r="63" spans="1:15" hidden="1">
      <c r="A63" s="36" t="s">
        <v>175</v>
      </c>
      <c r="B63" s="37">
        <v>38465.82</v>
      </c>
      <c r="C63" s="37">
        <v>0</v>
      </c>
      <c r="D63" s="37">
        <v>32972.089999999997</v>
      </c>
      <c r="E63" s="37">
        <v>3062.4</v>
      </c>
      <c r="F63" s="37">
        <v>0</v>
      </c>
      <c r="G63" s="37">
        <v>12990.58</v>
      </c>
      <c r="H63" s="37">
        <v>18160.29</v>
      </c>
      <c r="I63" s="37">
        <v>0</v>
      </c>
      <c r="J63" s="37">
        <v>4027.02</v>
      </c>
      <c r="K63" s="37">
        <v>0</v>
      </c>
      <c r="L63" s="37">
        <v>4526.71</v>
      </c>
      <c r="M63" s="37">
        <v>0</v>
      </c>
      <c r="N63" s="37">
        <f t="shared" si="14"/>
        <v>114204.91</v>
      </c>
    </row>
    <row r="64" spans="1:15" hidden="1">
      <c r="A64" s="36" t="s">
        <v>176</v>
      </c>
      <c r="B64" s="37">
        <v>-20.47</v>
      </c>
      <c r="C64" s="37">
        <v>-17.52</v>
      </c>
      <c r="D64" s="37">
        <v>-17.34</v>
      </c>
      <c r="E64" s="37">
        <v>-8.5500000000000007</v>
      </c>
      <c r="F64" s="37">
        <v>-4.13</v>
      </c>
      <c r="G64" s="37">
        <v>-6.42</v>
      </c>
      <c r="H64" s="37">
        <v>-11.26</v>
      </c>
      <c r="I64" s="37">
        <v>-19.03</v>
      </c>
      <c r="J64" s="37">
        <v>0</v>
      </c>
      <c r="K64" s="37">
        <v>0</v>
      </c>
      <c r="L64" s="37">
        <v>0</v>
      </c>
      <c r="M64" s="37">
        <v>0</v>
      </c>
      <c r="N64" s="37">
        <f t="shared" si="14"/>
        <v>-104.72</v>
      </c>
    </row>
    <row r="65" spans="1:14" hidden="1">
      <c r="A65" s="36" t="s">
        <v>112</v>
      </c>
      <c r="B65" s="37">
        <v>5961.95</v>
      </c>
      <c r="C65" s="37">
        <v>378.01</v>
      </c>
      <c r="D65" s="37">
        <v>5362.01</v>
      </c>
      <c r="E65" s="37">
        <v>4183.03</v>
      </c>
      <c r="F65" s="37">
        <v>7637</v>
      </c>
      <c r="G65" s="37">
        <v>12120</v>
      </c>
      <c r="H65" s="37">
        <v>3071.02</v>
      </c>
      <c r="I65" s="37">
        <v>11390</v>
      </c>
      <c r="J65" s="37">
        <v>9068</v>
      </c>
      <c r="K65" s="37">
        <v>230076.6</v>
      </c>
      <c r="L65" s="37">
        <v>0</v>
      </c>
      <c r="M65" s="37">
        <v>0</v>
      </c>
      <c r="N65" s="37">
        <f t="shared" si="14"/>
        <v>289247.62</v>
      </c>
    </row>
    <row r="66" spans="1:14" hidden="1">
      <c r="A66" s="36" t="s">
        <v>177</v>
      </c>
      <c r="B66" s="37">
        <v>20069.22</v>
      </c>
      <c r="C66" s="37">
        <v>19940.78</v>
      </c>
      <c r="D66" s="37">
        <v>16452.57</v>
      </c>
      <c r="E66" s="37">
        <v>1488.44</v>
      </c>
      <c r="F66" s="37">
        <v>18947.82</v>
      </c>
      <c r="G66" s="37">
        <v>7489.91</v>
      </c>
      <c r="H66" s="37">
        <v>10036.700000000001</v>
      </c>
      <c r="I66" s="37">
        <v>18347.849999999999</v>
      </c>
      <c r="J66" s="37">
        <v>3050.5</v>
      </c>
      <c r="K66" s="37">
        <v>-54951.360000000001</v>
      </c>
      <c r="L66" s="37">
        <v>12641.98</v>
      </c>
      <c r="M66" s="37">
        <v>0</v>
      </c>
      <c r="N66" s="37">
        <f t="shared" si="14"/>
        <v>73514.41</v>
      </c>
    </row>
    <row r="67" spans="1:14" hidden="1">
      <c r="A67" s="36" t="s">
        <v>178</v>
      </c>
      <c r="B67" s="37">
        <v>15000</v>
      </c>
      <c r="C67" s="37">
        <v>0</v>
      </c>
      <c r="D67" s="37">
        <v>15000</v>
      </c>
      <c r="E67" s="37">
        <v>0</v>
      </c>
      <c r="F67" s="37">
        <v>-24793.66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f t="shared" si="14"/>
        <v>5206.34</v>
      </c>
    </row>
    <row r="68" spans="1:14" hidden="1">
      <c r="A68" s="36" t="s">
        <v>179</v>
      </c>
      <c r="B68" s="37">
        <v>-6761.95</v>
      </c>
      <c r="C68" s="37">
        <v>-7441.65</v>
      </c>
      <c r="D68" s="37">
        <v>-5623.37</v>
      </c>
      <c r="E68" s="37">
        <v>-1675.02</v>
      </c>
      <c r="F68" s="37">
        <v>-77.819999999999993</v>
      </c>
      <c r="G68" s="37">
        <v>857.05</v>
      </c>
      <c r="H68" s="37">
        <v>-3667.54</v>
      </c>
      <c r="I68" s="37">
        <v>-4489.5</v>
      </c>
      <c r="J68" s="37">
        <v>0.65</v>
      </c>
      <c r="K68" s="37">
        <v>0</v>
      </c>
      <c r="L68" s="37">
        <v>0</v>
      </c>
      <c r="M68" s="37">
        <v>0</v>
      </c>
      <c r="N68" s="37">
        <f t="shared" si="14"/>
        <v>-28879.149999999998</v>
      </c>
    </row>
    <row r="69" spans="1:14" hidden="1">
      <c r="A69" s="36" t="s">
        <v>180</v>
      </c>
      <c r="B69" s="37">
        <v>6012.7</v>
      </c>
      <c r="C69" s="37">
        <v>0</v>
      </c>
      <c r="D69" s="37">
        <v>3018.38</v>
      </c>
      <c r="E69" s="37">
        <v>324.76</v>
      </c>
      <c r="F69" s="37">
        <v>0</v>
      </c>
      <c r="G69" s="37">
        <v>935.07</v>
      </c>
      <c r="H69" s="37">
        <v>1340.8</v>
      </c>
      <c r="I69" s="37">
        <v>0</v>
      </c>
      <c r="J69" s="37">
        <v>292.73</v>
      </c>
      <c r="K69" s="37">
        <v>0</v>
      </c>
      <c r="L69" s="37">
        <v>303.41000000000003</v>
      </c>
      <c r="M69" s="37">
        <v>0</v>
      </c>
      <c r="N69" s="37">
        <f t="shared" si="14"/>
        <v>12227.849999999999</v>
      </c>
    </row>
    <row r="70" spans="1:14" hidden="1">
      <c r="A70" s="36" t="s">
        <v>181</v>
      </c>
      <c r="B70" s="37">
        <v>101150</v>
      </c>
      <c r="C70" s="37">
        <v>0</v>
      </c>
      <c r="D70" s="37">
        <v>0</v>
      </c>
      <c r="E70" s="37">
        <v>17498</v>
      </c>
      <c r="F70" s="37">
        <v>12387</v>
      </c>
      <c r="G70" s="37">
        <v>60457.06</v>
      </c>
      <c r="H70" s="37">
        <v>76363.5</v>
      </c>
      <c r="I70" s="37">
        <v>0</v>
      </c>
      <c r="J70" s="37">
        <v>19123.5</v>
      </c>
      <c r="K70" s="37">
        <v>0</v>
      </c>
      <c r="L70" s="37">
        <v>0</v>
      </c>
      <c r="M70" s="37">
        <v>0</v>
      </c>
      <c r="N70" s="37">
        <f t="shared" si="14"/>
        <v>286979.06</v>
      </c>
    </row>
    <row r="71" spans="1:14" hidden="1">
      <c r="A71" s="36" t="s">
        <v>182</v>
      </c>
      <c r="B71" s="37">
        <v>0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-79.010000000000005</v>
      </c>
      <c r="L71" s="37">
        <v>0</v>
      </c>
      <c r="M71" s="37">
        <v>0</v>
      </c>
      <c r="N71" s="37">
        <f t="shared" si="14"/>
        <v>-79.010000000000005</v>
      </c>
    </row>
    <row r="72" spans="1:14" hidden="1">
      <c r="A72" s="36" t="s">
        <v>111</v>
      </c>
      <c r="B72" s="37">
        <v>18017</v>
      </c>
      <c r="C72" s="37">
        <v>15422</v>
      </c>
      <c r="D72" s="37">
        <v>15259</v>
      </c>
      <c r="E72" s="37">
        <v>7524</v>
      </c>
      <c r="F72" s="37">
        <v>3631</v>
      </c>
      <c r="G72" s="37">
        <v>5649</v>
      </c>
      <c r="H72" s="37">
        <v>9906</v>
      </c>
      <c r="I72" s="37">
        <v>16750</v>
      </c>
      <c r="J72" s="37">
        <v>0</v>
      </c>
      <c r="K72" s="37">
        <v>0</v>
      </c>
      <c r="L72" s="37">
        <v>0</v>
      </c>
      <c r="M72" s="37">
        <v>0</v>
      </c>
      <c r="N72" s="37">
        <f t="shared" si="14"/>
        <v>92158</v>
      </c>
    </row>
    <row r="73" spans="1:14" hidden="1">
      <c r="A73" s="36" t="s">
        <v>110</v>
      </c>
      <c r="B73" s="37">
        <v>9519.5</v>
      </c>
      <c r="C73" s="37">
        <v>5559.62</v>
      </c>
      <c r="D73" s="37">
        <v>5500.73</v>
      </c>
      <c r="E73" s="37">
        <v>2712.61</v>
      </c>
      <c r="F73" s="37">
        <v>1308.97</v>
      </c>
      <c r="G73" s="37">
        <v>2036.62</v>
      </c>
      <c r="H73" s="37">
        <v>3570.97</v>
      </c>
      <c r="I73" s="37">
        <v>6038.41</v>
      </c>
      <c r="J73" s="37">
        <v>0</v>
      </c>
      <c r="K73" s="37">
        <v>3108</v>
      </c>
      <c r="L73" s="37">
        <v>0</v>
      </c>
      <c r="M73" s="37">
        <v>0</v>
      </c>
      <c r="N73" s="37">
        <f t="shared" si="14"/>
        <v>39355.43</v>
      </c>
    </row>
    <row r="74" spans="1:14" hidden="1">
      <c r="A74" s="36" t="s">
        <v>109</v>
      </c>
      <c r="B74" s="37">
        <v>22852.45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f t="shared" si="14"/>
        <v>22852.45</v>
      </c>
    </row>
    <row r="75" spans="1:14" hidden="1">
      <c r="A75" s="36" t="s">
        <v>108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15000</v>
      </c>
      <c r="I75" s="37">
        <v>14828.12</v>
      </c>
      <c r="J75" s="37">
        <v>0</v>
      </c>
      <c r="K75" s="37">
        <v>0</v>
      </c>
      <c r="L75" s="37">
        <v>0</v>
      </c>
      <c r="M75" s="37">
        <v>98614.97</v>
      </c>
      <c r="N75" s="37">
        <f t="shared" si="14"/>
        <v>128443.09</v>
      </c>
    </row>
    <row r="76" spans="1:14" hidden="1">
      <c r="A76" s="38" t="s">
        <v>107</v>
      </c>
      <c r="B76" s="39">
        <f t="shared" ref="B76:N76" si="15">SUM(B56:B75)</f>
        <v>342300.99000000005</v>
      </c>
      <c r="C76" s="39">
        <f t="shared" si="15"/>
        <v>34585.51</v>
      </c>
      <c r="D76" s="39">
        <f t="shared" si="15"/>
        <v>119499.47000000002</v>
      </c>
      <c r="E76" s="39">
        <f t="shared" si="15"/>
        <v>38461.449999999997</v>
      </c>
      <c r="F76" s="39">
        <f t="shared" si="15"/>
        <v>94721.789999999979</v>
      </c>
      <c r="G76" s="39">
        <f t="shared" si="15"/>
        <v>118129.76000000001</v>
      </c>
      <c r="H76" s="39">
        <f t="shared" si="15"/>
        <v>139348.68</v>
      </c>
      <c r="I76" s="39">
        <f t="shared" si="15"/>
        <v>61629.13</v>
      </c>
      <c r="J76" s="39">
        <f t="shared" si="15"/>
        <v>120848.4</v>
      </c>
      <c r="K76" s="39">
        <f t="shared" si="15"/>
        <v>194105.22999999998</v>
      </c>
      <c r="L76" s="39">
        <f t="shared" si="15"/>
        <v>59556.100000000006</v>
      </c>
      <c r="M76" s="39">
        <f>SUM(M56:M75)</f>
        <v>98614.97</v>
      </c>
      <c r="N76" s="39">
        <f t="shared" si="15"/>
        <v>1421801.48</v>
      </c>
    </row>
    <row r="77" spans="1:14" hidden="1">
      <c r="A77" s="40" t="s">
        <v>106</v>
      </c>
      <c r="B77" s="39">
        <f t="shared" ref="B77:N77" si="16">SUM(B76)</f>
        <v>342300.99000000005</v>
      </c>
      <c r="C77" s="39">
        <f t="shared" si="16"/>
        <v>34585.51</v>
      </c>
      <c r="D77" s="39">
        <f t="shared" si="16"/>
        <v>119499.47000000002</v>
      </c>
      <c r="E77" s="39">
        <f t="shared" si="16"/>
        <v>38461.449999999997</v>
      </c>
      <c r="F77" s="39">
        <f t="shared" si="16"/>
        <v>94721.789999999979</v>
      </c>
      <c r="G77" s="39">
        <f t="shared" si="16"/>
        <v>118129.76000000001</v>
      </c>
      <c r="H77" s="39">
        <f t="shared" si="16"/>
        <v>139348.68</v>
      </c>
      <c r="I77" s="39">
        <f t="shared" si="16"/>
        <v>61629.13</v>
      </c>
      <c r="J77" s="39">
        <f t="shared" si="16"/>
        <v>120848.4</v>
      </c>
      <c r="K77" s="39">
        <f t="shared" si="16"/>
        <v>194105.22999999998</v>
      </c>
      <c r="L77" s="39">
        <f t="shared" si="16"/>
        <v>59556.100000000006</v>
      </c>
      <c r="M77" s="39">
        <f>SUM(M76)</f>
        <v>98614.97</v>
      </c>
      <c r="N77" s="39">
        <f t="shared" si="16"/>
        <v>1421801.48</v>
      </c>
    </row>
    <row r="78" spans="1:14" hidden="1">
      <c r="A78" s="34" t="s">
        <v>105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idden="1">
      <c r="A79" s="41" t="s">
        <v>104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-0.02</v>
      </c>
      <c r="J79" s="37">
        <v>0</v>
      </c>
      <c r="K79" s="37">
        <v>0</v>
      </c>
      <c r="L79" s="37">
        <v>0</v>
      </c>
      <c r="M79" s="37">
        <v>0</v>
      </c>
      <c r="N79" s="37">
        <f t="shared" ref="N79:N92" si="17">SUM(B79:M79)</f>
        <v>-0.02</v>
      </c>
    </row>
    <row r="80" spans="1:14" hidden="1">
      <c r="A80" s="41" t="s">
        <v>103</v>
      </c>
      <c r="B80" s="37">
        <v>282780.45</v>
      </c>
      <c r="C80" s="37">
        <v>121874.13</v>
      </c>
      <c r="D80" s="37">
        <v>-101952.09</v>
      </c>
      <c r="E80" s="37">
        <v>198294.63</v>
      </c>
      <c r="F80" s="37">
        <v>98602.17</v>
      </c>
      <c r="G80" s="37">
        <v>298434.43</v>
      </c>
      <c r="H80" s="37">
        <v>-122711.8</v>
      </c>
      <c r="I80" s="37">
        <v>608201.66</v>
      </c>
      <c r="J80" s="37">
        <v>-697979.59</v>
      </c>
      <c r="K80" s="37">
        <v>-728967.58</v>
      </c>
      <c r="L80" s="37">
        <v>-5639.43</v>
      </c>
      <c r="M80" s="37">
        <v>446109.97</v>
      </c>
      <c r="N80" s="37">
        <f t="shared" si="17"/>
        <v>397046.95000000013</v>
      </c>
    </row>
    <row r="81" spans="1:14" hidden="1">
      <c r="A81" s="41" t="s">
        <v>102</v>
      </c>
      <c r="B81" s="37">
        <v>0</v>
      </c>
      <c r="C81" s="37">
        <v>0</v>
      </c>
      <c r="D81" s="37">
        <v>0</v>
      </c>
      <c r="E81" s="37">
        <v>1837.66</v>
      </c>
      <c r="F81" s="37">
        <v>0</v>
      </c>
      <c r="G81" s="37">
        <v>0</v>
      </c>
      <c r="H81" s="37">
        <v>0</v>
      </c>
      <c r="I81" s="37">
        <v>0</v>
      </c>
      <c r="J81" s="37">
        <v>2254.67</v>
      </c>
      <c r="K81" s="37">
        <v>0</v>
      </c>
      <c r="L81" s="37">
        <v>0</v>
      </c>
      <c r="M81" s="37">
        <v>-282780.45</v>
      </c>
      <c r="N81" s="37">
        <f t="shared" si="17"/>
        <v>-278688.12</v>
      </c>
    </row>
    <row r="82" spans="1:14" hidden="1">
      <c r="A82" s="41" t="s">
        <v>101</v>
      </c>
      <c r="B82" s="37">
        <v>0</v>
      </c>
      <c r="C82" s="37">
        <v>0</v>
      </c>
      <c r="D82" s="37">
        <v>0.03</v>
      </c>
      <c r="E82" s="37">
        <v>1490.34</v>
      </c>
      <c r="F82" s="37">
        <v>2179.7800000000002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2419.98</v>
      </c>
      <c r="M82" s="37">
        <v>-121874.13</v>
      </c>
      <c r="N82" s="37">
        <f t="shared" si="17"/>
        <v>-115784</v>
      </c>
    </row>
    <row r="83" spans="1:14" hidden="1">
      <c r="A83" s="41" t="s">
        <v>100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503.88</v>
      </c>
      <c r="K83" s="37">
        <v>0</v>
      </c>
      <c r="L83" s="37">
        <v>2411.4699999999998</v>
      </c>
      <c r="M83" s="37">
        <v>101952.09</v>
      </c>
      <c r="N83" s="37">
        <f t="shared" si="17"/>
        <v>104867.44</v>
      </c>
    </row>
    <row r="84" spans="1:14" hidden="1">
      <c r="A84" s="41" t="s">
        <v>99</v>
      </c>
      <c r="B84" s="37">
        <v>-1837.66</v>
      </c>
      <c r="C84" s="37">
        <v>-1490.34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-198294.64</v>
      </c>
      <c r="N84" s="37">
        <f t="shared" si="17"/>
        <v>-201622.64</v>
      </c>
    </row>
    <row r="85" spans="1:14" hidden="1">
      <c r="A85" s="41" t="s">
        <v>98</v>
      </c>
      <c r="B85" s="37">
        <v>0</v>
      </c>
      <c r="C85" s="37">
        <v>-2179.7800000000002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2857.26</v>
      </c>
      <c r="L85" s="37">
        <v>5233.3</v>
      </c>
      <c r="M85" s="37">
        <v>-98602.17</v>
      </c>
      <c r="N85" s="37">
        <f t="shared" si="17"/>
        <v>-92691.39</v>
      </c>
    </row>
    <row r="86" spans="1:14" hidden="1">
      <c r="A86" s="41" t="s">
        <v>97</v>
      </c>
      <c r="B86" s="37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669.38</v>
      </c>
      <c r="L86" s="37">
        <v>0</v>
      </c>
      <c r="M86" s="37">
        <v>-298434.25</v>
      </c>
      <c r="N86" s="37">
        <f t="shared" si="17"/>
        <v>-297764.87</v>
      </c>
    </row>
    <row r="87" spans="1:14" hidden="1">
      <c r="A87" s="41" t="s">
        <v>96</v>
      </c>
      <c r="B87" s="37">
        <v>0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790.99</v>
      </c>
      <c r="L87" s="37">
        <v>0</v>
      </c>
      <c r="M87" s="37">
        <v>122711.8</v>
      </c>
      <c r="N87" s="37">
        <f t="shared" si="17"/>
        <v>123502.79000000001</v>
      </c>
    </row>
    <row r="88" spans="1:14" hidden="1">
      <c r="A88" s="41" t="s">
        <v>95</v>
      </c>
      <c r="B88" s="37">
        <v>0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2002.49</v>
      </c>
      <c r="L88" s="37">
        <v>0</v>
      </c>
      <c r="M88" s="37">
        <v>-608201.66</v>
      </c>
      <c r="N88" s="37">
        <f t="shared" si="17"/>
        <v>-606199.17000000004</v>
      </c>
    </row>
    <row r="89" spans="1:14" hidden="1">
      <c r="A89" s="41" t="s">
        <v>94</v>
      </c>
      <c r="B89" s="37">
        <v>-2254.67</v>
      </c>
      <c r="C89" s="37">
        <v>0</v>
      </c>
      <c r="D89" s="37">
        <v>-503.88</v>
      </c>
      <c r="E89" s="37">
        <v>0</v>
      </c>
      <c r="F89" s="37">
        <v>-5233.3</v>
      </c>
      <c r="G89" s="37">
        <v>0</v>
      </c>
      <c r="H89" s="37">
        <v>0</v>
      </c>
      <c r="I89" s="37">
        <v>0</v>
      </c>
      <c r="J89" s="37">
        <v>0</v>
      </c>
      <c r="K89" s="37">
        <v>14120.98</v>
      </c>
      <c r="L89" s="37">
        <v>0</v>
      </c>
      <c r="M89" s="37">
        <v>697979.59</v>
      </c>
      <c r="N89" s="37">
        <f t="shared" si="17"/>
        <v>704108.72</v>
      </c>
    </row>
    <row r="90" spans="1:14" hidden="1">
      <c r="A90" s="41" t="s">
        <v>93</v>
      </c>
      <c r="B90" s="37">
        <v>0</v>
      </c>
      <c r="C90" s="37">
        <v>0</v>
      </c>
      <c r="D90" s="37">
        <v>0</v>
      </c>
      <c r="E90" s="37">
        <v>0</v>
      </c>
      <c r="F90" s="37">
        <v>0</v>
      </c>
      <c r="G90" s="37">
        <v>-669.38</v>
      </c>
      <c r="H90" s="37">
        <v>-790.99</v>
      </c>
      <c r="I90" s="37">
        <v>-2002.49</v>
      </c>
      <c r="J90" s="37">
        <v>-14120.98</v>
      </c>
      <c r="K90" s="37">
        <v>0</v>
      </c>
      <c r="L90" s="37">
        <v>0</v>
      </c>
      <c r="M90" s="37">
        <v>728967.58</v>
      </c>
      <c r="N90" s="37">
        <f t="shared" si="17"/>
        <v>711383.74</v>
      </c>
    </row>
    <row r="91" spans="1:14" hidden="1">
      <c r="A91" s="41" t="s">
        <v>92</v>
      </c>
      <c r="B91" s="37">
        <v>0</v>
      </c>
      <c r="C91" s="37">
        <v>-2419.98</v>
      </c>
      <c r="D91" s="37">
        <v>-2411.4699999999998</v>
      </c>
      <c r="E91" s="37">
        <v>0</v>
      </c>
      <c r="F91" s="37">
        <v>-2857.26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5639.43</v>
      </c>
      <c r="N91" s="37">
        <f t="shared" si="17"/>
        <v>-2049.2799999999997</v>
      </c>
    </row>
    <row r="92" spans="1:14" hidden="1">
      <c r="A92" s="41" t="s">
        <v>91</v>
      </c>
      <c r="B92" s="37">
        <v>0</v>
      </c>
      <c r="C92" s="37">
        <v>-0.31</v>
      </c>
      <c r="D92" s="37">
        <v>299221.96000000002</v>
      </c>
      <c r="E92" s="37">
        <v>0</v>
      </c>
      <c r="F92" s="37">
        <v>144925.44</v>
      </c>
      <c r="G92" s="37">
        <v>0</v>
      </c>
      <c r="H92" s="37">
        <v>112513.2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f t="shared" si="17"/>
        <v>556660.29</v>
      </c>
    </row>
    <row r="93" spans="1:14" hidden="1">
      <c r="A93" s="40" t="s">
        <v>90</v>
      </c>
      <c r="B93" s="39">
        <f t="shared" ref="B93:N93" si="18">SUM(B79:B92)</f>
        <v>278688.12000000005</v>
      </c>
      <c r="C93" s="39">
        <f t="shared" si="18"/>
        <v>115783.72000000002</v>
      </c>
      <c r="D93" s="39">
        <f t="shared" si="18"/>
        <v>194354.55000000002</v>
      </c>
      <c r="E93" s="39">
        <f t="shared" si="18"/>
        <v>201622.63</v>
      </c>
      <c r="F93" s="39">
        <f t="shared" si="18"/>
        <v>237616.83000000002</v>
      </c>
      <c r="G93" s="39">
        <f t="shared" si="18"/>
        <v>297765.05</v>
      </c>
      <c r="H93" s="39">
        <f t="shared" si="18"/>
        <v>-10989.590000000011</v>
      </c>
      <c r="I93" s="39">
        <f t="shared" si="18"/>
        <v>606199.15</v>
      </c>
      <c r="J93" s="39">
        <f t="shared" si="18"/>
        <v>-709342.0199999999</v>
      </c>
      <c r="K93" s="39">
        <f t="shared" si="18"/>
        <v>-708526.48</v>
      </c>
      <c r="L93" s="39">
        <f t="shared" si="18"/>
        <v>4425.32</v>
      </c>
      <c r="M93" s="39">
        <f>SUM(M79:M92)</f>
        <v>495173.15999999974</v>
      </c>
      <c r="N93" s="39">
        <f t="shared" si="18"/>
        <v>1002770.4400000001</v>
      </c>
    </row>
    <row r="94" spans="1:14" hidden="1">
      <c r="A94" s="42" t="s">
        <v>89</v>
      </c>
      <c r="B94" s="43">
        <f t="shared" ref="B94:N94" si="19">B52+B77+0+B93</f>
        <v>2012065.11</v>
      </c>
      <c r="C94" s="43">
        <f t="shared" si="19"/>
        <v>952173.54999999993</v>
      </c>
      <c r="D94" s="43">
        <f t="shared" si="19"/>
        <v>594814.33000000007</v>
      </c>
      <c r="E94" s="43">
        <f t="shared" si="19"/>
        <v>767963.88</v>
      </c>
      <c r="F94" s="43">
        <f t="shared" si="19"/>
        <v>1105728.57</v>
      </c>
      <c r="G94" s="43">
        <f t="shared" si="19"/>
        <v>957515.90999999992</v>
      </c>
      <c r="H94" s="43">
        <f t="shared" si="19"/>
        <v>863006.68</v>
      </c>
      <c r="I94" s="43">
        <f t="shared" si="19"/>
        <v>2769546.13</v>
      </c>
      <c r="J94" s="43">
        <f t="shared" si="19"/>
        <v>3629035.7300000009</v>
      </c>
      <c r="K94" s="43">
        <f t="shared" si="19"/>
        <v>-502101.3</v>
      </c>
      <c r="L94" s="43">
        <f t="shared" si="19"/>
        <v>879621.66999999993</v>
      </c>
      <c r="M94" s="43">
        <f>M52+M77+0+M93</f>
        <v>841227.09999999974</v>
      </c>
      <c r="N94" s="43">
        <f t="shared" si="19"/>
        <v>14870597.360000001</v>
      </c>
    </row>
    <row r="95" spans="1:14" hidden="1">
      <c r="A95" s="33" t="s">
        <v>88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idden="1">
      <c r="A96" s="44" t="s">
        <v>183</v>
      </c>
      <c r="B96" s="37">
        <v>1000000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f t="shared" ref="N96:N104" si="20">SUM(B96:M96)</f>
        <v>1000000</v>
      </c>
    </row>
    <row r="97" spans="1:14" hidden="1">
      <c r="A97" s="44" t="s">
        <v>184</v>
      </c>
      <c r="B97" s="37">
        <v>2800000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f t="shared" si="20"/>
        <v>2800000</v>
      </c>
    </row>
    <row r="98" spans="1:14" hidden="1">
      <c r="A98" s="44" t="s">
        <v>87</v>
      </c>
      <c r="B98" s="37">
        <v>0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27904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f t="shared" si="20"/>
        <v>27904</v>
      </c>
    </row>
    <row r="99" spans="1:14" hidden="1">
      <c r="A99" s="44" t="s">
        <v>185</v>
      </c>
      <c r="B99" s="37">
        <v>-93333.33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f t="shared" si="20"/>
        <v>-93333.33</v>
      </c>
    </row>
    <row r="100" spans="1:14" hidden="1">
      <c r="A100" s="44" t="s">
        <v>186</v>
      </c>
      <c r="B100" s="37">
        <v>0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-3899.5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f t="shared" si="20"/>
        <v>-3899.5</v>
      </c>
    </row>
    <row r="101" spans="1:14" hidden="1">
      <c r="A101" s="44" t="s">
        <v>86</v>
      </c>
      <c r="B101" s="37">
        <v>283867.43</v>
      </c>
      <c r="C101" s="37">
        <v>364302.17</v>
      </c>
      <c r="D101" s="37">
        <v>221438.65</v>
      </c>
      <c r="E101" s="37">
        <v>164669.63</v>
      </c>
      <c r="F101" s="37">
        <v>111917.96</v>
      </c>
      <c r="G101" s="37">
        <v>148877.28</v>
      </c>
      <c r="H101" s="37">
        <v>94996.38</v>
      </c>
      <c r="I101" s="37">
        <v>202507.59</v>
      </c>
      <c r="J101" s="37">
        <v>232396.1</v>
      </c>
      <c r="K101" s="37">
        <v>256588.29</v>
      </c>
      <c r="L101" s="37">
        <v>402163.20000000001</v>
      </c>
      <c r="M101" s="37">
        <v>134512.67000000001</v>
      </c>
      <c r="N101" s="37">
        <f t="shared" si="20"/>
        <v>2618237.35</v>
      </c>
    </row>
    <row r="102" spans="1:14" hidden="1">
      <c r="A102" s="44" t="s">
        <v>85</v>
      </c>
      <c r="B102" s="37">
        <v>-652531.69999999995</v>
      </c>
      <c r="C102" s="37">
        <v>-190348.46</v>
      </c>
      <c r="D102" s="37">
        <v>-139895.15</v>
      </c>
      <c r="E102" s="37">
        <v>-100525.6</v>
      </c>
      <c r="F102" s="37">
        <v>-105007.63</v>
      </c>
      <c r="G102" s="37">
        <v>-82477.19</v>
      </c>
      <c r="H102" s="37">
        <v>-80199.34</v>
      </c>
      <c r="I102" s="37">
        <v>-61812.29</v>
      </c>
      <c r="J102" s="37">
        <v>-128714.78</v>
      </c>
      <c r="K102" s="37">
        <v>-121237.55</v>
      </c>
      <c r="L102" s="37">
        <v>-302836.39</v>
      </c>
      <c r="M102" s="37">
        <v>-126846.66</v>
      </c>
      <c r="N102" s="37">
        <f t="shared" si="20"/>
        <v>-2092432.74</v>
      </c>
    </row>
    <row r="103" spans="1:14" hidden="1">
      <c r="A103" s="44" t="s">
        <v>84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13434493.189999999</v>
      </c>
      <c r="K103" s="37">
        <v>0</v>
      </c>
      <c r="L103" s="37">
        <v>242004.93</v>
      </c>
      <c r="M103" s="37">
        <v>0</v>
      </c>
      <c r="N103" s="37">
        <f t="shared" si="20"/>
        <v>13676498.119999999</v>
      </c>
    </row>
    <row r="104" spans="1:14" hidden="1">
      <c r="A104" s="44" t="s">
        <v>83</v>
      </c>
      <c r="B104" s="37">
        <v>374817.75</v>
      </c>
      <c r="C104" s="37">
        <v>10060.57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f t="shared" si="20"/>
        <v>384878.32</v>
      </c>
    </row>
    <row r="105" spans="1:14" hidden="1">
      <c r="A105" s="45" t="s">
        <v>82</v>
      </c>
      <c r="B105" s="39">
        <f t="shared" ref="B105:N105" si="21">SUM(B96:B104)</f>
        <v>3712820.1500000004</v>
      </c>
      <c r="C105" s="39">
        <f t="shared" si="21"/>
        <v>184014.28</v>
      </c>
      <c r="D105" s="39">
        <f t="shared" si="21"/>
        <v>81543.5</v>
      </c>
      <c r="E105" s="39">
        <f t="shared" si="21"/>
        <v>64144.03</v>
      </c>
      <c r="F105" s="39">
        <f t="shared" si="21"/>
        <v>6910.3300000000017</v>
      </c>
      <c r="G105" s="39">
        <f t="shared" si="21"/>
        <v>66400.09</v>
      </c>
      <c r="H105" s="39">
        <f t="shared" si="21"/>
        <v>38801.540000000008</v>
      </c>
      <c r="I105" s="39">
        <f t="shared" si="21"/>
        <v>140695.29999999999</v>
      </c>
      <c r="J105" s="39">
        <f t="shared" si="21"/>
        <v>13538174.51</v>
      </c>
      <c r="K105" s="39">
        <f t="shared" si="21"/>
        <v>135350.74</v>
      </c>
      <c r="L105" s="39">
        <f t="shared" si="21"/>
        <v>341331.74</v>
      </c>
      <c r="M105" s="39">
        <f>SUM(M96:M104)</f>
        <v>7666.0100000000093</v>
      </c>
      <c r="N105" s="39">
        <f t="shared" si="21"/>
        <v>18317852.219999999</v>
      </c>
    </row>
    <row r="106" spans="1:14" hidden="1">
      <c r="A106" s="33" t="s">
        <v>81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idden="1">
      <c r="A107" s="44" t="s">
        <v>80</v>
      </c>
      <c r="B107" s="37">
        <v>39035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4000</v>
      </c>
      <c r="I107" s="37">
        <v>0</v>
      </c>
      <c r="J107" s="37">
        <v>46690</v>
      </c>
      <c r="K107" s="37">
        <v>56590</v>
      </c>
      <c r="L107" s="37">
        <v>25000</v>
      </c>
      <c r="M107" s="37">
        <v>17525</v>
      </c>
      <c r="N107" s="37">
        <f>SUM(B107:M107)</f>
        <v>188840</v>
      </c>
    </row>
    <row r="108" spans="1:14" hidden="1">
      <c r="A108" s="45" t="s">
        <v>79</v>
      </c>
      <c r="B108" s="39">
        <f t="shared" ref="B108:N108" si="22">SUM(B107)</f>
        <v>39035</v>
      </c>
      <c r="C108" s="39">
        <f t="shared" si="22"/>
        <v>0</v>
      </c>
      <c r="D108" s="39">
        <f t="shared" si="22"/>
        <v>0</v>
      </c>
      <c r="E108" s="39">
        <f t="shared" si="22"/>
        <v>0</v>
      </c>
      <c r="F108" s="39">
        <f t="shared" si="22"/>
        <v>0</v>
      </c>
      <c r="G108" s="39">
        <f t="shared" si="22"/>
        <v>0</v>
      </c>
      <c r="H108" s="39">
        <f t="shared" si="22"/>
        <v>4000</v>
      </c>
      <c r="I108" s="39">
        <f t="shared" si="22"/>
        <v>0</v>
      </c>
      <c r="J108" s="39">
        <f t="shared" si="22"/>
        <v>46690</v>
      </c>
      <c r="K108" s="39">
        <f t="shared" si="22"/>
        <v>56590</v>
      </c>
      <c r="L108" s="39">
        <f t="shared" si="22"/>
        <v>25000</v>
      </c>
      <c r="M108" s="39">
        <f>SUM(M107)</f>
        <v>17525</v>
      </c>
      <c r="N108" s="39">
        <f t="shared" si="22"/>
        <v>188840</v>
      </c>
    </row>
    <row r="109" spans="1:14" hidden="1">
      <c r="A109" s="46" t="s">
        <v>78</v>
      </c>
      <c r="B109" s="43">
        <f t="shared" ref="B109:N109" si="23">B94+B105+B108</f>
        <v>5763920.2600000007</v>
      </c>
      <c r="C109" s="43">
        <f t="shared" si="23"/>
        <v>1136187.8299999998</v>
      </c>
      <c r="D109" s="43">
        <f t="shared" si="23"/>
        <v>676357.83000000007</v>
      </c>
      <c r="E109" s="43">
        <f t="shared" si="23"/>
        <v>832107.91</v>
      </c>
      <c r="F109" s="43">
        <f t="shared" si="23"/>
        <v>1112638.9000000001</v>
      </c>
      <c r="G109" s="43">
        <f t="shared" si="23"/>
        <v>1023915.9999999999</v>
      </c>
      <c r="H109" s="43">
        <f t="shared" si="23"/>
        <v>905808.22000000009</v>
      </c>
      <c r="I109" s="43">
        <f t="shared" si="23"/>
        <v>2910241.4299999997</v>
      </c>
      <c r="J109" s="43">
        <f t="shared" si="23"/>
        <v>17213900.240000002</v>
      </c>
      <c r="K109" s="43">
        <f t="shared" si="23"/>
        <v>-310160.56</v>
      </c>
      <c r="L109" s="43">
        <f t="shared" si="23"/>
        <v>1245953.4099999999</v>
      </c>
      <c r="M109" s="43">
        <f>M94+M105+M108</f>
        <v>866418.10999999975</v>
      </c>
      <c r="N109" s="43">
        <f t="shared" si="23"/>
        <v>33377289.579999998</v>
      </c>
    </row>
    <row r="110" spans="1:14" hidden="1">
      <c r="A110" s="31" t="s">
        <v>77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idden="1">
      <c r="A111" s="33" t="s">
        <v>76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idden="1">
      <c r="A112" s="34" t="s">
        <v>75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idden="1">
      <c r="A113" s="35" t="s">
        <v>74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idden="1">
      <c r="A114" s="36" t="s">
        <v>74</v>
      </c>
      <c r="B114" s="37">
        <v>1867.99</v>
      </c>
      <c r="C114" s="37">
        <v>9069.59</v>
      </c>
      <c r="D114" s="37">
        <v>14372.28</v>
      </c>
      <c r="E114" s="37">
        <v>4917.7700000000004</v>
      </c>
      <c r="F114" s="37">
        <v>526.04</v>
      </c>
      <c r="G114" s="37">
        <v>1764.97</v>
      </c>
      <c r="H114" s="37">
        <v>5061.37</v>
      </c>
      <c r="I114" s="37">
        <v>3632.98</v>
      </c>
      <c r="J114" s="37">
        <v>44176.21</v>
      </c>
      <c r="K114" s="37">
        <v>11283.39</v>
      </c>
      <c r="L114" s="37">
        <v>5560.44</v>
      </c>
      <c r="M114" s="37">
        <v>10742.51</v>
      </c>
      <c r="N114" s="37">
        <f>SUM(B114:M114)</f>
        <v>112975.54000000001</v>
      </c>
    </row>
    <row r="115" spans="1:14" hidden="1">
      <c r="A115" s="36" t="s">
        <v>73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133215</v>
      </c>
      <c r="I115" s="37">
        <v>0</v>
      </c>
      <c r="J115" s="37">
        <v>0</v>
      </c>
      <c r="K115" s="37">
        <v>361315</v>
      </c>
      <c r="L115" s="37">
        <v>0</v>
      </c>
      <c r="M115" s="37">
        <v>0</v>
      </c>
      <c r="N115" s="37">
        <f>SUM(B115:M115)</f>
        <v>494530</v>
      </c>
    </row>
    <row r="116" spans="1:14" hidden="1">
      <c r="A116" s="36" t="s">
        <v>72</v>
      </c>
      <c r="B116" s="37">
        <v>0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3162</v>
      </c>
      <c r="L116" s="37">
        <v>0</v>
      </c>
      <c r="M116" s="37">
        <v>0</v>
      </c>
      <c r="N116" s="37">
        <f>SUM(B116:M116)</f>
        <v>3162</v>
      </c>
    </row>
    <row r="117" spans="1:14" hidden="1">
      <c r="A117" s="36" t="s">
        <v>71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16</v>
      </c>
      <c r="L117" s="37">
        <v>0</v>
      </c>
      <c r="M117" s="37">
        <v>0</v>
      </c>
      <c r="N117" s="37">
        <f>SUM(B117:M117)</f>
        <v>16</v>
      </c>
    </row>
    <row r="118" spans="1:14" hidden="1">
      <c r="A118" s="38" t="s">
        <v>70</v>
      </c>
      <c r="B118" s="39">
        <f t="shared" ref="B118:N118" si="24">SUM(B114:B117)</f>
        <v>1867.99</v>
      </c>
      <c r="C118" s="39">
        <f t="shared" si="24"/>
        <v>9069.59</v>
      </c>
      <c r="D118" s="39">
        <f t="shared" si="24"/>
        <v>14372.28</v>
      </c>
      <c r="E118" s="39">
        <f t="shared" si="24"/>
        <v>4917.7700000000004</v>
      </c>
      <c r="F118" s="39">
        <f t="shared" si="24"/>
        <v>526.04</v>
      </c>
      <c r="G118" s="39">
        <f t="shared" si="24"/>
        <v>1764.97</v>
      </c>
      <c r="H118" s="39">
        <f t="shared" si="24"/>
        <v>138276.37</v>
      </c>
      <c r="I118" s="39">
        <f t="shared" si="24"/>
        <v>3632.98</v>
      </c>
      <c r="J118" s="39">
        <f t="shared" si="24"/>
        <v>44176.21</v>
      </c>
      <c r="K118" s="39">
        <f t="shared" si="24"/>
        <v>375776.39</v>
      </c>
      <c r="L118" s="39">
        <f t="shared" si="24"/>
        <v>5560.44</v>
      </c>
      <c r="M118" s="39">
        <f>SUM(M114:M117)</f>
        <v>10742.51</v>
      </c>
      <c r="N118" s="39">
        <f t="shared" si="24"/>
        <v>610683.54</v>
      </c>
    </row>
    <row r="119" spans="1:14" hidden="1">
      <c r="A119" s="40" t="s">
        <v>69</v>
      </c>
      <c r="B119" s="39">
        <f t="shared" ref="B119:N119" si="25">SUM(B118)</f>
        <v>1867.99</v>
      </c>
      <c r="C119" s="39">
        <f t="shared" si="25"/>
        <v>9069.59</v>
      </c>
      <c r="D119" s="39">
        <f t="shared" si="25"/>
        <v>14372.28</v>
      </c>
      <c r="E119" s="39">
        <f t="shared" si="25"/>
        <v>4917.7700000000004</v>
      </c>
      <c r="F119" s="39">
        <f t="shared" si="25"/>
        <v>526.04</v>
      </c>
      <c r="G119" s="39">
        <f t="shared" si="25"/>
        <v>1764.97</v>
      </c>
      <c r="H119" s="39">
        <f t="shared" si="25"/>
        <v>138276.37</v>
      </c>
      <c r="I119" s="39">
        <f t="shared" si="25"/>
        <v>3632.98</v>
      </c>
      <c r="J119" s="39">
        <f t="shared" si="25"/>
        <v>44176.21</v>
      </c>
      <c r="K119" s="39">
        <f t="shared" si="25"/>
        <v>375776.39</v>
      </c>
      <c r="L119" s="39">
        <f t="shared" si="25"/>
        <v>5560.44</v>
      </c>
      <c r="M119" s="39">
        <f>SUM(M118)</f>
        <v>10742.51</v>
      </c>
      <c r="N119" s="39">
        <f t="shared" si="25"/>
        <v>610683.54</v>
      </c>
    </row>
    <row r="120" spans="1:14" hidden="1">
      <c r="A120" s="34" t="s">
        <v>187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idden="1">
      <c r="A121" s="35" t="s">
        <v>188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idden="1">
      <c r="A122" s="36" t="s">
        <v>189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17760.97</v>
      </c>
      <c r="K122" s="37">
        <v>0</v>
      </c>
      <c r="L122" s="37">
        <v>0</v>
      </c>
      <c r="M122" s="37">
        <v>0</v>
      </c>
      <c r="N122" s="37">
        <f>SUM(B122:M122)</f>
        <v>17760.97</v>
      </c>
    </row>
    <row r="123" spans="1:14" hidden="1">
      <c r="A123" s="38" t="s">
        <v>190</v>
      </c>
      <c r="B123" s="39">
        <f t="shared" ref="B123:N123" si="26">SUM(B122)</f>
        <v>0</v>
      </c>
      <c r="C123" s="39">
        <f t="shared" si="26"/>
        <v>0</v>
      </c>
      <c r="D123" s="39">
        <f t="shared" si="26"/>
        <v>0</v>
      </c>
      <c r="E123" s="39">
        <f t="shared" si="26"/>
        <v>0</v>
      </c>
      <c r="F123" s="39">
        <f t="shared" si="26"/>
        <v>0</v>
      </c>
      <c r="G123" s="39">
        <f t="shared" si="26"/>
        <v>0</v>
      </c>
      <c r="H123" s="39">
        <f t="shared" si="26"/>
        <v>0</v>
      </c>
      <c r="I123" s="39">
        <f t="shared" si="26"/>
        <v>0</v>
      </c>
      <c r="J123" s="39">
        <f t="shared" si="26"/>
        <v>17760.97</v>
      </c>
      <c r="K123" s="39">
        <f t="shared" si="26"/>
        <v>0</v>
      </c>
      <c r="L123" s="39">
        <f t="shared" si="26"/>
        <v>0</v>
      </c>
      <c r="M123" s="39">
        <f>SUM(M122)</f>
        <v>0</v>
      </c>
      <c r="N123" s="39">
        <f t="shared" si="26"/>
        <v>17760.97</v>
      </c>
    </row>
    <row r="124" spans="1:14" hidden="1">
      <c r="A124" s="35" t="s">
        <v>191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idden="1">
      <c r="A125" s="36" t="s">
        <v>192</v>
      </c>
      <c r="B125" s="37">
        <v>54432.2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f>SUM(B125:M125)</f>
        <v>54432.2</v>
      </c>
    </row>
    <row r="126" spans="1:14" hidden="1">
      <c r="A126" s="38" t="s">
        <v>193</v>
      </c>
      <c r="B126" s="39">
        <f t="shared" ref="B126:N126" si="27">SUM(B125)</f>
        <v>54432.2</v>
      </c>
      <c r="C126" s="39">
        <f t="shared" si="27"/>
        <v>0</v>
      </c>
      <c r="D126" s="39">
        <f t="shared" si="27"/>
        <v>0</v>
      </c>
      <c r="E126" s="39">
        <f t="shared" si="27"/>
        <v>0</v>
      </c>
      <c r="F126" s="39">
        <f t="shared" si="27"/>
        <v>0</v>
      </c>
      <c r="G126" s="39">
        <f t="shared" si="27"/>
        <v>0</v>
      </c>
      <c r="H126" s="39">
        <f t="shared" si="27"/>
        <v>0</v>
      </c>
      <c r="I126" s="39">
        <f t="shared" si="27"/>
        <v>0</v>
      </c>
      <c r="J126" s="39">
        <f t="shared" si="27"/>
        <v>0</v>
      </c>
      <c r="K126" s="39">
        <f t="shared" si="27"/>
        <v>0</v>
      </c>
      <c r="L126" s="39">
        <f t="shared" si="27"/>
        <v>0</v>
      </c>
      <c r="M126" s="39">
        <f>SUM(M125)</f>
        <v>0</v>
      </c>
      <c r="N126" s="39">
        <f t="shared" si="27"/>
        <v>54432.2</v>
      </c>
    </row>
    <row r="127" spans="1:14" hidden="1">
      <c r="A127" s="35" t="s">
        <v>194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idden="1">
      <c r="A128" s="36" t="s">
        <v>195</v>
      </c>
      <c r="B128" s="37">
        <v>0</v>
      </c>
      <c r="C128" s="37">
        <v>835.5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f>SUM(B128:M128)</f>
        <v>835.5</v>
      </c>
    </row>
    <row r="129" spans="1:14" hidden="1">
      <c r="A129" s="38" t="s">
        <v>196</v>
      </c>
      <c r="B129" s="39">
        <f t="shared" ref="B129:N129" si="28">SUM(B128)</f>
        <v>0</v>
      </c>
      <c r="C129" s="39">
        <f t="shared" si="28"/>
        <v>835.5</v>
      </c>
      <c r="D129" s="39">
        <f t="shared" si="28"/>
        <v>0</v>
      </c>
      <c r="E129" s="39">
        <f t="shared" si="28"/>
        <v>0</v>
      </c>
      <c r="F129" s="39">
        <f t="shared" si="28"/>
        <v>0</v>
      </c>
      <c r="G129" s="39">
        <f t="shared" si="28"/>
        <v>0</v>
      </c>
      <c r="H129" s="39">
        <f t="shared" si="28"/>
        <v>0</v>
      </c>
      <c r="I129" s="39">
        <f t="shared" si="28"/>
        <v>0</v>
      </c>
      <c r="J129" s="39">
        <f t="shared" si="28"/>
        <v>0</v>
      </c>
      <c r="K129" s="39">
        <f t="shared" si="28"/>
        <v>0</v>
      </c>
      <c r="L129" s="39">
        <f t="shared" si="28"/>
        <v>0</v>
      </c>
      <c r="M129" s="39">
        <f>SUM(M128)</f>
        <v>0</v>
      </c>
      <c r="N129" s="39">
        <f t="shared" si="28"/>
        <v>835.5</v>
      </c>
    </row>
    <row r="130" spans="1:14" hidden="1">
      <c r="A130" s="35" t="s">
        <v>197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idden="1">
      <c r="A131" s="36" t="s">
        <v>198</v>
      </c>
      <c r="B131" s="37">
        <v>0</v>
      </c>
      <c r="C131" s="37">
        <v>0</v>
      </c>
      <c r="D131" s="37">
        <v>15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f>SUM(B131:M131)</f>
        <v>15</v>
      </c>
    </row>
    <row r="132" spans="1:14" hidden="1">
      <c r="A132" s="38" t="s">
        <v>199</v>
      </c>
      <c r="B132" s="39">
        <f t="shared" ref="B132:N132" si="29">SUM(B131)</f>
        <v>0</v>
      </c>
      <c r="C132" s="39">
        <f t="shared" si="29"/>
        <v>0</v>
      </c>
      <c r="D132" s="39">
        <f t="shared" si="29"/>
        <v>15</v>
      </c>
      <c r="E132" s="39">
        <f t="shared" si="29"/>
        <v>0</v>
      </c>
      <c r="F132" s="39">
        <f t="shared" si="29"/>
        <v>0</v>
      </c>
      <c r="G132" s="39">
        <f t="shared" si="29"/>
        <v>0</v>
      </c>
      <c r="H132" s="39">
        <f t="shared" si="29"/>
        <v>0</v>
      </c>
      <c r="I132" s="39">
        <f t="shared" si="29"/>
        <v>0</v>
      </c>
      <c r="J132" s="39">
        <f t="shared" si="29"/>
        <v>0</v>
      </c>
      <c r="K132" s="39">
        <f t="shared" si="29"/>
        <v>0</v>
      </c>
      <c r="L132" s="39">
        <f t="shared" si="29"/>
        <v>0</v>
      </c>
      <c r="M132" s="39">
        <f>SUM(M131)</f>
        <v>0</v>
      </c>
      <c r="N132" s="39">
        <f t="shared" si="29"/>
        <v>15</v>
      </c>
    </row>
    <row r="133" spans="1:14" hidden="1">
      <c r="A133" s="35" t="s">
        <v>200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idden="1">
      <c r="A134" s="36" t="s">
        <v>201</v>
      </c>
      <c r="B134" s="37">
        <v>0</v>
      </c>
      <c r="C134" s="37">
        <v>0</v>
      </c>
      <c r="D134" s="37">
        <v>0</v>
      </c>
      <c r="E134" s="37">
        <v>0</v>
      </c>
      <c r="F134" s="37">
        <v>0</v>
      </c>
      <c r="G134" s="37">
        <v>18216.009999999998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f>SUM(B134:M134)</f>
        <v>18216.009999999998</v>
      </c>
    </row>
    <row r="135" spans="1:14" hidden="1">
      <c r="A135" s="38" t="s">
        <v>202</v>
      </c>
      <c r="B135" s="39">
        <f t="shared" ref="B135:N135" si="30">SUM(B134)</f>
        <v>0</v>
      </c>
      <c r="C135" s="39">
        <f t="shared" si="30"/>
        <v>0</v>
      </c>
      <c r="D135" s="39">
        <f t="shared" si="30"/>
        <v>0</v>
      </c>
      <c r="E135" s="39">
        <f t="shared" si="30"/>
        <v>0</v>
      </c>
      <c r="F135" s="39">
        <f t="shared" si="30"/>
        <v>0</v>
      </c>
      <c r="G135" s="39">
        <f t="shared" si="30"/>
        <v>18216.009999999998</v>
      </c>
      <c r="H135" s="39">
        <f t="shared" si="30"/>
        <v>0</v>
      </c>
      <c r="I135" s="39">
        <f t="shared" si="30"/>
        <v>0</v>
      </c>
      <c r="J135" s="39">
        <f t="shared" si="30"/>
        <v>0</v>
      </c>
      <c r="K135" s="39">
        <f t="shared" si="30"/>
        <v>0</v>
      </c>
      <c r="L135" s="39">
        <f t="shared" si="30"/>
        <v>0</v>
      </c>
      <c r="M135" s="39">
        <f>SUM(M134)</f>
        <v>0</v>
      </c>
      <c r="N135" s="39">
        <f t="shared" si="30"/>
        <v>18216.009999999998</v>
      </c>
    </row>
    <row r="136" spans="1:14" hidden="1">
      <c r="A136" s="35" t="s">
        <v>203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idden="1">
      <c r="A137" s="36" t="s">
        <v>204</v>
      </c>
      <c r="B137" s="37">
        <v>0</v>
      </c>
      <c r="C137" s="37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24381.11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f>SUM(B137:M137)</f>
        <v>24381.11</v>
      </c>
    </row>
    <row r="138" spans="1:14" hidden="1">
      <c r="A138" s="38" t="s">
        <v>205</v>
      </c>
      <c r="B138" s="39">
        <f t="shared" ref="B138:N138" si="31">SUM(B137)</f>
        <v>0</v>
      </c>
      <c r="C138" s="39">
        <f t="shared" si="31"/>
        <v>0</v>
      </c>
      <c r="D138" s="39">
        <f t="shared" si="31"/>
        <v>0</v>
      </c>
      <c r="E138" s="39">
        <f t="shared" si="31"/>
        <v>0</v>
      </c>
      <c r="F138" s="39">
        <f t="shared" si="31"/>
        <v>0</v>
      </c>
      <c r="G138" s="39">
        <f t="shared" si="31"/>
        <v>0</v>
      </c>
      <c r="H138" s="39">
        <f t="shared" si="31"/>
        <v>24381.11</v>
      </c>
      <c r="I138" s="39">
        <f t="shared" si="31"/>
        <v>0</v>
      </c>
      <c r="J138" s="39">
        <f t="shared" si="31"/>
        <v>0</v>
      </c>
      <c r="K138" s="39">
        <f t="shared" si="31"/>
        <v>0</v>
      </c>
      <c r="L138" s="39">
        <f t="shared" si="31"/>
        <v>0</v>
      </c>
      <c r="M138" s="39">
        <f>SUM(M137)</f>
        <v>0</v>
      </c>
      <c r="N138" s="39">
        <f t="shared" si="31"/>
        <v>24381.11</v>
      </c>
    </row>
    <row r="139" spans="1:14" hidden="1">
      <c r="A139" s="35" t="s">
        <v>206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idden="1">
      <c r="A140" s="36" t="s">
        <v>207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27919.8</v>
      </c>
      <c r="J140" s="37">
        <v>0</v>
      </c>
      <c r="K140" s="37">
        <v>0</v>
      </c>
      <c r="L140" s="37">
        <v>0</v>
      </c>
      <c r="M140" s="37">
        <v>0</v>
      </c>
      <c r="N140" s="37">
        <f>SUM(B140:M140)</f>
        <v>27919.8</v>
      </c>
    </row>
    <row r="141" spans="1:14" hidden="1">
      <c r="A141" s="38" t="s">
        <v>208</v>
      </c>
      <c r="B141" s="39">
        <f t="shared" ref="B141:N141" si="32">SUM(B140)</f>
        <v>0</v>
      </c>
      <c r="C141" s="39">
        <f t="shared" si="32"/>
        <v>0</v>
      </c>
      <c r="D141" s="39">
        <f t="shared" si="32"/>
        <v>0</v>
      </c>
      <c r="E141" s="39">
        <f t="shared" si="32"/>
        <v>0</v>
      </c>
      <c r="F141" s="39">
        <f t="shared" si="32"/>
        <v>0</v>
      </c>
      <c r="G141" s="39">
        <f t="shared" si="32"/>
        <v>0</v>
      </c>
      <c r="H141" s="39">
        <f t="shared" si="32"/>
        <v>0</v>
      </c>
      <c r="I141" s="39">
        <f t="shared" si="32"/>
        <v>27919.8</v>
      </c>
      <c r="J141" s="39">
        <f t="shared" si="32"/>
        <v>0</v>
      </c>
      <c r="K141" s="39">
        <f t="shared" si="32"/>
        <v>0</v>
      </c>
      <c r="L141" s="39">
        <f t="shared" si="32"/>
        <v>0</v>
      </c>
      <c r="M141" s="39">
        <f>SUM(M140)</f>
        <v>0</v>
      </c>
      <c r="N141" s="39">
        <f t="shared" si="32"/>
        <v>27919.8</v>
      </c>
    </row>
    <row r="142" spans="1:14" hidden="1">
      <c r="A142" s="35" t="s">
        <v>209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idden="1">
      <c r="A143" s="36" t="s">
        <v>210</v>
      </c>
      <c r="B143" s="37">
        <v>0</v>
      </c>
      <c r="C143" s="37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46981.82</v>
      </c>
      <c r="M143" s="37">
        <v>0</v>
      </c>
      <c r="N143" s="37">
        <f>SUM(B143:M143)</f>
        <v>46981.82</v>
      </c>
    </row>
    <row r="144" spans="1:14" hidden="1">
      <c r="A144" s="38" t="s">
        <v>211</v>
      </c>
      <c r="B144" s="39">
        <f t="shared" ref="B144:N144" si="33">SUM(B143)</f>
        <v>0</v>
      </c>
      <c r="C144" s="39">
        <f t="shared" si="33"/>
        <v>0</v>
      </c>
      <c r="D144" s="39">
        <f t="shared" si="33"/>
        <v>0</v>
      </c>
      <c r="E144" s="39">
        <f t="shared" si="33"/>
        <v>0</v>
      </c>
      <c r="F144" s="39">
        <f t="shared" si="33"/>
        <v>0</v>
      </c>
      <c r="G144" s="39">
        <f t="shared" si="33"/>
        <v>0</v>
      </c>
      <c r="H144" s="39">
        <f t="shared" si="33"/>
        <v>0</v>
      </c>
      <c r="I144" s="39">
        <f t="shared" si="33"/>
        <v>0</v>
      </c>
      <c r="J144" s="39">
        <f t="shared" si="33"/>
        <v>0</v>
      </c>
      <c r="K144" s="39">
        <f t="shared" si="33"/>
        <v>0</v>
      </c>
      <c r="L144" s="39">
        <f t="shared" si="33"/>
        <v>46981.82</v>
      </c>
      <c r="M144" s="39">
        <f>SUM(M143)</f>
        <v>0</v>
      </c>
      <c r="N144" s="39">
        <f t="shared" si="33"/>
        <v>46981.82</v>
      </c>
    </row>
    <row r="145" spans="1:14" hidden="1">
      <c r="A145" s="40" t="s">
        <v>212</v>
      </c>
      <c r="B145" s="39">
        <f t="shared" ref="B145:N145" si="34">SUM(B123,B126,B129,B132,B135,B138,B141,B144)</f>
        <v>54432.2</v>
      </c>
      <c r="C145" s="39">
        <f t="shared" si="34"/>
        <v>835.5</v>
      </c>
      <c r="D145" s="39">
        <f t="shared" si="34"/>
        <v>15</v>
      </c>
      <c r="E145" s="39">
        <f t="shared" si="34"/>
        <v>0</v>
      </c>
      <c r="F145" s="39">
        <f t="shared" si="34"/>
        <v>0</v>
      </c>
      <c r="G145" s="39">
        <f t="shared" si="34"/>
        <v>18216.009999999998</v>
      </c>
      <c r="H145" s="39">
        <f t="shared" si="34"/>
        <v>24381.11</v>
      </c>
      <c r="I145" s="39">
        <f t="shared" si="34"/>
        <v>27919.8</v>
      </c>
      <c r="J145" s="39">
        <f t="shared" si="34"/>
        <v>17760.97</v>
      </c>
      <c r="K145" s="39">
        <f t="shared" si="34"/>
        <v>0</v>
      </c>
      <c r="L145" s="39">
        <f t="shared" si="34"/>
        <v>46981.82</v>
      </c>
      <c r="M145" s="39">
        <f>SUM(M123,M126,M129,M132,M135,M138,M141,M144)</f>
        <v>0</v>
      </c>
      <c r="N145" s="39">
        <f t="shared" si="34"/>
        <v>190542.41</v>
      </c>
    </row>
    <row r="146" spans="1:14" hidden="1">
      <c r="A146" s="34" t="s">
        <v>68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idden="1">
      <c r="A147" s="41" t="s">
        <v>67</v>
      </c>
      <c r="B147" s="37">
        <v>1276.25</v>
      </c>
      <c r="C147" s="37">
        <v>28169.07</v>
      </c>
      <c r="D147" s="37">
        <v>39631.370000000003</v>
      </c>
      <c r="E147" s="37">
        <v>26311.66</v>
      </c>
      <c r="F147" s="37">
        <v>7469.63</v>
      </c>
      <c r="G147" s="37">
        <v>5396.69</v>
      </c>
      <c r="H147" s="37">
        <v>699.27</v>
      </c>
      <c r="I147" s="37">
        <v>19457.78</v>
      </c>
      <c r="J147" s="37">
        <v>4681.2299999999996</v>
      </c>
      <c r="K147" s="37">
        <v>9615.92</v>
      </c>
      <c r="L147" s="37">
        <v>2157.08</v>
      </c>
      <c r="M147" s="37">
        <v>176652.36</v>
      </c>
      <c r="N147" s="37">
        <f t="shared" ref="N147:N163" si="35">SUM(B147:M147)</f>
        <v>321518.31</v>
      </c>
    </row>
    <row r="148" spans="1:14" hidden="1">
      <c r="A148" s="41" t="s">
        <v>213</v>
      </c>
      <c r="B148" s="37">
        <v>-212.35</v>
      </c>
      <c r="C148" s="37">
        <v>-411.34</v>
      </c>
      <c r="D148" s="37">
        <v>-243.59</v>
      </c>
      <c r="E148" s="37">
        <v>45.19</v>
      </c>
      <c r="F148" s="37">
        <v>207.72</v>
      </c>
      <c r="G148" s="37">
        <v>445.9</v>
      </c>
      <c r="H148" s="37">
        <v>-112.22</v>
      </c>
      <c r="I148" s="37">
        <v>51.33</v>
      </c>
      <c r="J148" s="37">
        <v>415.38</v>
      </c>
      <c r="K148" s="37">
        <v>0</v>
      </c>
      <c r="L148" s="37">
        <v>26645.03</v>
      </c>
      <c r="M148" s="37">
        <v>0</v>
      </c>
      <c r="N148" s="37">
        <f t="shared" si="35"/>
        <v>26831.05</v>
      </c>
    </row>
    <row r="149" spans="1:14" hidden="1">
      <c r="A149" s="41" t="s">
        <v>214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1316.51</v>
      </c>
      <c r="H149" s="37">
        <v>-989.67</v>
      </c>
      <c r="I149" s="37">
        <v>-1215.04</v>
      </c>
      <c r="J149" s="37">
        <v>0</v>
      </c>
      <c r="K149" s="37">
        <v>0</v>
      </c>
      <c r="L149" s="37">
        <v>0</v>
      </c>
      <c r="M149" s="37">
        <v>0</v>
      </c>
      <c r="N149" s="37">
        <f t="shared" si="35"/>
        <v>-888.19999999999993</v>
      </c>
    </row>
    <row r="150" spans="1:14" hidden="1">
      <c r="A150" s="41" t="s">
        <v>169</v>
      </c>
      <c r="B150" s="37">
        <v>0</v>
      </c>
      <c r="C150" s="37">
        <v>0</v>
      </c>
      <c r="D150" s="37">
        <v>0</v>
      </c>
      <c r="E150" s="37">
        <v>63849.81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f t="shared" si="35"/>
        <v>63849.81</v>
      </c>
    </row>
    <row r="151" spans="1:14" hidden="1">
      <c r="A151" s="41" t="s">
        <v>66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3499.63</v>
      </c>
      <c r="L151" s="37">
        <v>0</v>
      </c>
      <c r="M151" s="37">
        <v>0</v>
      </c>
      <c r="N151" s="37">
        <f t="shared" si="35"/>
        <v>3499.63</v>
      </c>
    </row>
    <row r="152" spans="1:14" hidden="1">
      <c r="A152" s="41" t="s">
        <v>65</v>
      </c>
      <c r="B152" s="37">
        <v>221.4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f t="shared" si="35"/>
        <v>221.4</v>
      </c>
    </row>
    <row r="153" spans="1:14" hidden="1">
      <c r="A153" s="41" t="s">
        <v>215</v>
      </c>
      <c r="B153" s="37">
        <v>0</v>
      </c>
      <c r="C153" s="37">
        <v>0</v>
      </c>
      <c r="D153" s="37">
        <v>693.52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f t="shared" si="35"/>
        <v>693.52</v>
      </c>
    </row>
    <row r="154" spans="1:14" hidden="1">
      <c r="A154" s="41" t="s">
        <v>64</v>
      </c>
      <c r="B154" s="37">
        <v>0</v>
      </c>
      <c r="C154" s="37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677.36</v>
      </c>
      <c r="J154" s="37">
        <v>0</v>
      </c>
      <c r="K154" s="37">
        <v>141.76</v>
      </c>
      <c r="L154" s="37">
        <v>0</v>
      </c>
      <c r="M154" s="37">
        <v>0</v>
      </c>
      <c r="N154" s="37">
        <f t="shared" si="35"/>
        <v>819.12</v>
      </c>
    </row>
    <row r="155" spans="1:14" hidden="1">
      <c r="A155" s="41" t="s">
        <v>216</v>
      </c>
      <c r="B155" s="37">
        <v>0</v>
      </c>
      <c r="C155" s="37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-478.69</v>
      </c>
      <c r="J155" s="37">
        <v>0</v>
      </c>
      <c r="K155" s="37">
        <v>0</v>
      </c>
      <c r="L155" s="37">
        <v>0</v>
      </c>
      <c r="M155" s="37">
        <v>0</v>
      </c>
      <c r="N155" s="37">
        <f t="shared" si="35"/>
        <v>-478.69</v>
      </c>
    </row>
    <row r="156" spans="1:14" hidden="1">
      <c r="A156" s="41" t="s">
        <v>63</v>
      </c>
      <c r="B156" s="37">
        <v>3558.47</v>
      </c>
      <c r="C156" s="37">
        <v>6173.11</v>
      </c>
      <c r="D156" s="37">
        <v>1438.19</v>
      </c>
      <c r="E156" s="37">
        <v>1008.32</v>
      </c>
      <c r="F156" s="37">
        <v>1696.84</v>
      </c>
      <c r="G156" s="37">
        <v>1169.25</v>
      </c>
      <c r="H156" s="37">
        <v>1625.61</v>
      </c>
      <c r="I156" s="37">
        <v>7921.33</v>
      </c>
      <c r="J156" s="37">
        <v>1115.6600000000001</v>
      </c>
      <c r="K156" s="37">
        <v>0</v>
      </c>
      <c r="L156" s="37">
        <v>3129.52</v>
      </c>
      <c r="M156" s="37">
        <v>0</v>
      </c>
      <c r="N156" s="37">
        <f t="shared" si="35"/>
        <v>28836.300000000003</v>
      </c>
    </row>
    <row r="157" spans="1:14" hidden="1">
      <c r="A157" s="41" t="s">
        <v>62</v>
      </c>
      <c r="B157" s="37">
        <v>40739</v>
      </c>
      <c r="C157" s="37">
        <v>36798.26</v>
      </c>
      <c r="D157" s="37">
        <v>-12796.19</v>
      </c>
      <c r="E157" s="37">
        <v>18781.419999999998</v>
      </c>
      <c r="F157" s="37">
        <v>10486</v>
      </c>
      <c r="G157" s="37">
        <v>13163.19</v>
      </c>
      <c r="H157" s="37">
        <v>22717.01</v>
      </c>
      <c r="I157" s="37">
        <v>29248.61</v>
      </c>
      <c r="J157" s="37">
        <v>984.34</v>
      </c>
      <c r="K157" s="37">
        <v>-10793.19</v>
      </c>
      <c r="L157" s="37">
        <v>29177.88</v>
      </c>
      <c r="M157" s="37">
        <v>16089.37</v>
      </c>
      <c r="N157" s="37">
        <f t="shared" si="35"/>
        <v>194595.69999999998</v>
      </c>
    </row>
    <row r="158" spans="1:14" hidden="1">
      <c r="A158" s="41" t="s">
        <v>61</v>
      </c>
      <c r="B158" s="37">
        <v>0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9597.1</v>
      </c>
      <c r="N158" s="37">
        <f t="shared" si="35"/>
        <v>9597.1</v>
      </c>
    </row>
    <row r="159" spans="1:14" hidden="1">
      <c r="A159" s="41" t="s">
        <v>60</v>
      </c>
      <c r="B159" s="37">
        <v>-1428.84</v>
      </c>
      <c r="C159" s="37">
        <v>-3269.11</v>
      </c>
      <c r="D159" s="37">
        <v>7733.9</v>
      </c>
      <c r="E159" s="37">
        <v>325.87</v>
      </c>
      <c r="F159" s="37">
        <v>-2304.5</v>
      </c>
      <c r="G159" s="37">
        <v>1299.25</v>
      </c>
      <c r="H159" s="37">
        <v>70.23</v>
      </c>
      <c r="I159" s="37">
        <v>18152.59</v>
      </c>
      <c r="J159" s="37">
        <v>-169.69</v>
      </c>
      <c r="K159" s="37">
        <v>0</v>
      </c>
      <c r="L159" s="37">
        <v>0</v>
      </c>
      <c r="M159" s="37">
        <v>0</v>
      </c>
      <c r="N159" s="37">
        <f t="shared" si="35"/>
        <v>20409.7</v>
      </c>
    </row>
    <row r="160" spans="1:14" hidden="1">
      <c r="A160" s="41" t="s">
        <v>217</v>
      </c>
      <c r="B160" s="37">
        <v>0</v>
      </c>
      <c r="C160" s="37">
        <v>7378.13</v>
      </c>
      <c r="D160" s="37">
        <v>15093.5</v>
      </c>
      <c r="E160" s="37">
        <v>-781.25</v>
      </c>
      <c r="F160" s="37">
        <v>0</v>
      </c>
      <c r="G160" s="37">
        <v>-2750</v>
      </c>
      <c r="H160" s="37">
        <v>0</v>
      </c>
      <c r="I160" s="37">
        <v>6500</v>
      </c>
      <c r="J160" s="37">
        <v>0</v>
      </c>
      <c r="K160" s="37">
        <v>0</v>
      </c>
      <c r="L160" s="37">
        <v>1250</v>
      </c>
      <c r="M160" s="37">
        <v>1250</v>
      </c>
      <c r="N160" s="37">
        <f t="shared" si="35"/>
        <v>27940.38</v>
      </c>
    </row>
    <row r="161" spans="1:14" hidden="1">
      <c r="A161" s="41" t="s">
        <v>59</v>
      </c>
      <c r="B161" s="37">
        <v>0</v>
      </c>
      <c r="C161" s="37">
        <v>0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6742.1</v>
      </c>
      <c r="M161" s="37">
        <v>0</v>
      </c>
      <c r="N161" s="37">
        <f t="shared" si="35"/>
        <v>6742.1</v>
      </c>
    </row>
    <row r="162" spans="1:14" hidden="1">
      <c r="A162" s="41" t="s">
        <v>58</v>
      </c>
      <c r="B162" s="37">
        <v>0</v>
      </c>
      <c r="C162" s="37">
        <v>0</v>
      </c>
      <c r="D162" s="37">
        <v>0</v>
      </c>
      <c r="E162" s="37">
        <v>0</v>
      </c>
      <c r="F162" s="37">
        <v>12103.64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f t="shared" si="35"/>
        <v>12103.64</v>
      </c>
    </row>
    <row r="163" spans="1:14" hidden="1">
      <c r="A163" s="41" t="s">
        <v>57</v>
      </c>
      <c r="B163" s="37">
        <v>0</v>
      </c>
      <c r="C163" s="37">
        <v>0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5074.46</v>
      </c>
      <c r="N163" s="37">
        <f t="shared" si="35"/>
        <v>5074.46</v>
      </c>
    </row>
    <row r="164" spans="1:14" hidden="1">
      <c r="A164" s="35" t="s">
        <v>56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idden="1">
      <c r="A165" s="36" t="s">
        <v>55</v>
      </c>
      <c r="B165" s="37">
        <v>98312.51</v>
      </c>
      <c r="C165" s="37">
        <v>174121.51</v>
      </c>
      <c r="D165" s="37">
        <v>0</v>
      </c>
      <c r="E165" s="37">
        <v>51839.12</v>
      </c>
      <c r="F165" s="37">
        <v>0</v>
      </c>
      <c r="G165" s="37">
        <v>61337.32</v>
      </c>
      <c r="H165" s="37">
        <v>0</v>
      </c>
      <c r="I165" s="37">
        <v>499.51</v>
      </c>
      <c r="J165" s="37">
        <v>60000</v>
      </c>
      <c r="K165" s="37">
        <v>0</v>
      </c>
      <c r="L165" s="37">
        <v>0</v>
      </c>
      <c r="M165" s="37">
        <v>556660.87</v>
      </c>
      <c r="N165" s="37">
        <f>SUM(B165:M165)</f>
        <v>1002770.8400000001</v>
      </c>
    </row>
    <row r="166" spans="1:14" hidden="1">
      <c r="A166" s="38" t="s">
        <v>54</v>
      </c>
      <c r="B166" s="39">
        <f t="shared" ref="B166:N166" si="36">SUM(B165)</f>
        <v>98312.51</v>
      </c>
      <c r="C166" s="39">
        <f t="shared" si="36"/>
        <v>174121.51</v>
      </c>
      <c r="D166" s="39">
        <f t="shared" si="36"/>
        <v>0</v>
      </c>
      <c r="E166" s="39">
        <f t="shared" si="36"/>
        <v>51839.12</v>
      </c>
      <c r="F166" s="39">
        <f t="shared" si="36"/>
        <v>0</v>
      </c>
      <c r="G166" s="39">
        <f t="shared" si="36"/>
        <v>61337.32</v>
      </c>
      <c r="H166" s="39">
        <f t="shared" si="36"/>
        <v>0</v>
      </c>
      <c r="I166" s="39">
        <f t="shared" si="36"/>
        <v>499.51</v>
      </c>
      <c r="J166" s="39">
        <f t="shared" si="36"/>
        <v>60000</v>
      </c>
      <c r="K166" s="39">
        <f t="shared" si="36"/>
        <v>0</v>
      </c>
      <c r="L166" s="39">
        <f t="shared" si="36"/>
        <v>0</v>
      </c>
      <c r="M166" s="39">
        <f>SUM(M165)</f>
        <v>556660.87</v>
      </c>
      <c r="N166" s="39">
        <f t="shared" si="36"/>
        <v>1002770.8400000001</v>
      </c>
    </row>
    <row r="167" spans="1:14" hidden="1">
      <c r="A167" s="41" t="s">
        <v>53</v>
      </c>
      <c r="B167" s="37">
        <v>0</v>
      </c>
      <c r="C167" s="37">
        <v>0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50008</v>
      </c>
      <c r="K167" s="37">
        <v>0</v>
      </c>
      <c r="L167" s="37">
        <v>0</v>
      </c>
      <c r="M167" s="37">
        <v>5518.62</v>
      </c>
      <c r="N167" s="37">
        <f>SUM(B167:M167)</f>
        <v>55526.62</v>
      </c>
    </row>
    <row r="168" spans="1:14" hidden="1">
      <c r="A168" s="41" t="s">
        <v>52</v>
      </c>
      <c r="B168" s="37">
        <v>0</v>
      </c>
      <c r="C168" s="37">
        <v>25006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f>SUM(B168:M168)</f>
        <v>25006</v>
      </c>
    </row>
    <row r="169" spans="1:14" hidden="1">
      <c r="A169" s="41" t="s">
        <v>51</v>
      </c>
      <c r="B169" s="37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61354.76</v>
      </c>
      <c r="K169" s="37">
        <v>0</v>
      </c>
      <c r="L169" s="37">
        <v>0</v>
      </c>
      <c r="M169" s="37">
        <v>0</v>
      </c>
      <c r="N169" s="37">
        <f>SUM(B169:M169)</f>
        <v>61354.76</v>
      </c>
    </row>
    <row r="170" spans="1:14" hidden="1">
      <c r="A170" s="40" t="s">
        <v>50</v>
      </c>
      <c r="B170" s="39">
        <f t="shared" ref="B170:N170" si="37">SUM(B147:B163,B166:B169)</f>
        <v>142466.44</v>
      </c>
      <c r="C170" s="39">
        <f t="shared" si="37"/>
        <v>273965.63</v>
      </c>
      <c r="D170" s="39">
        <f t="shared" si="37"/>
        <v>51550.700000000004</v>
      </c>
      <c r="E170" s="39">
        <f t="shared" si="37"/>
        <v>161380.14000000001</v>
      </c>
      <c r="F170" s="39">
        <f t="shared" si="37"/>
        <v>29659.33</v>
      </c>
      <c r="G170" s="39">
        <f t="shared" si="37"/>
        <v>81378.11</v>
      </c>
      <c r="H170" s="39">
        <f t="shared" si="37"/>
        <v>24010.23</v>
      </c>
      <c r="I170" s="39">
        <f t="shared" si="37"/>
        <v>80814.78</v>
      </c>
      <c r="J170" s="39">
        <f t="shared" si="37"/>
        <v>178389.68</v>
      </c>
      <c r="K170" s="39">
        <f t="shared" si="37"/>
        <v>2464.119999999999</v>
      </c>
      <c r="L170" s="39">
        <f t="shared" si="37"/>
        <v>69101.61</v>
      </c>
      <c r="M170" s="39">
        <f>SUM(M147:M163,M166:M169)</f>
        <v>770842.77999999991</v>
      </c>
      <c r="N170" s="39">
        <f t="shared" si="37"/>
        <v>1866023.55</v>
      </c>
    </row>
    <row r="171" spans="1:14" hidden="1">
      <c r="A171" s="33" t="s">
        <v>49</v>
      </c>
      <c r="B171" s="47">
        <f t="shared" ref="B171:N171" si="38">B119+B145+B170</f>
        <v>198766.63</v>
      </c>
      <c r="C171" s="47">
        <f t="shared" si="38"/>
        <v>283870.72000000003</v>
      </c>
      <c r="D171" s="47">
        <f t="shared" si="38"/>
        <v>65937.98000000001</v>
      </c>
      <c r="E171" s="47">
        <f t="shared" si="38"/>
        <v>166297.91</v>
      </c>
      <c r="F171" s="47">
        <f t="shared" si="38"/>
        <v>30185.370000000003</v>
      </c>
      <c r="G171" s="47">
        <f t="shared" si="38"/>
        <v>101359.09</v>
      </c>
      <c r="H171" s="47">
        <f t="shared" si="38"/>
        <v>186667.71</v>
      </c>
      <c r="I171" s="47">
        <f t="shared" si="38"/>
        <v>112367.56</v>
      </c>
      <c r="J171" s="47">
        <f t="shared" si="38"/>
        <v>240326.86</v>
      </c>
      <c r="K171" s="47">
        <f t="shared" si="38"/>
        <v>378240.51</v>
      </c>
      <c r="L171" s="47">
        <f t="shared" si="38"/>
        <v>121643.87</v>
      </c>
      <c r="M171" s="47">
        <f>M119+M145+M170</f>
        <v>781585.28999999992</v>
      </c>
      <c r="N171" s="47">
        <f t="shared" si="38"/>
        <v>2667249.5</v>
      </c>
    </row>
    <row r="172" spans="1:14" hidden="1">
      <c r="A172" s="33" t="s">
        <v>48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idden="1">
      <c r="A173" s="34" t="s">
        <v>47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idden="1">
      <c r="A174" s="41" t="s">
        <v>46</v>
      </c>
      <c r="B174" s="37">
        <v>0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39921.67</v>
      </c>
      <c r="L174" s="37">
        <v>0</v>
      </c>
      <c r="M174" s="37">
        <v>0</v>
      </c>
      <c r="N174" s="37">
        <f>SUM(B174:M174)</f>
        <v>39921.67</v>
      </c>
    </row>
    <row r="175" spans="1:14" hidden="1">
      <c r="A175" s="41" t="s">
        <v>45</v>
      </c>
      <c r="B175" s="37">
        <v>2800000</v>
      </c>
      <c r="C175" s="37">
        <v>0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8706978</v>
      </c>
      <c r="K175" s="37">
        <v>0</v>
      </c>
      <c r="L175" s="37">
        <v>151806.1</v>
      </c>
      <c r="M175" s="37">
        <v>0</v>
      </c>
      <c r="N175" s="37">
        <f>SUM(B175:M175)</f>
        <v>11658784.1</v>
      </c>
    </row>
    <row r="176" spans="1:14" hidden="1">
      <c r="A176" s="40" t="s">
        <v>44</v>
      </c>
      <c r="B176" s="39">
        <f t="shared" ref="B176:N176" si="39">SUM(B174:B175)</f>
        <v>2800000</v>
      </c>
      <c r="C176" s="39">
        <f t="shared" si="39"/>
        <v>0</v>
      </c>
      <c r="D176" s="39">
        <f t="shared" si="39"/>
        <v>0</v>
      </c>
      <c r="E176" s="39">
        <f t="shared" si="39"/>
        <v>0</v>
      </c>
      <c r="F176" s="39">
        <f t="shared" si="39"/>
        <v>0</v>
      </c>
      <c r="G176" s="39">
        <f t="shared" si="39"/>
        <v>0</v>
      </c>
      <c r="H176" s="39">
        <f t="shared" si="39"/>
        <v>0</v>
      </c>
      <c r="I176" s="39">
        <f t="shared" si="39"/>
        <v>0</v>
      </c>
      <c r="J176" s="39">
        <f t="shared" si="39"/>
        <v>8706978</v>
      </c>
      <c r="K176" s="39">
        <f t="shared" si="39"/>
        <v>39921.67</v>
      </c>
      <c r="L176" s="39">
        <f t="shared" si="39"/>
        <v>151806.1</v>
      </c>
      <c r="M176" s="39">
        <f>SUM(M174:M175)</f>
        <v>0</v>
      </c>
      <c r="N176" s="39">
        <f t="shared" si="39"/>
        <v>11698705.77</v>
      </c>
    </row>
    <row r="177" spans="1:14" hidden="1">
      <c r="A177" s="45" t="s">
        <v>43</v>
      </c>
      <c r="B177" s="39">
        <f t="shared" ref="B177:N177" si="40">SUM(B176)</f>
        <v>2800000</v>
      </c>
      <c r="C177" s="39">
        <f t="shared" si="40"/>
        <v>0</v>
      </c>
      <c r="D177" s="39">
        <f t="shared" si="40"/>
        <v>0</v>
      </c>
      <c r="E177" s="39">
        <f t="shared" si="40"/>
        <v>0</v>
      </c>
      <c r="F177" s="39">
        <f t="shared" si="40"/>
        <v>0</v>
      </c>
      <c r="G177" s="39">
        <f t="shared" si="40"/>
        <v>0</v>
      </c>
      <c r="H177" s="39">
        <f t="shared" si="40"/>
        <v>0</v>
      </c>
      <c r="I177" s="39">
        <f t="shared" si="40"/>
        <v>0</v>
      </c>
      <c r="J177" s="39">
        <f t="shared" si="40"/>
        <v>8706978</v>
      </c>
      <c r="K177" s="39">
        <f t="shared" si="40"/>
        <v>39921.67</v>
      </c>
      <c r="L177" s="39">
        <f t="shared" si="40"/>
        <v>151806.1</v>
      </c>
      <c r="M177" s="39">
        <f>SUM(M176)</f>
        <v>0</v>
      </c>
      <c r="N177" s="39">
        <f t="shared" si="40"/>
        <v>11698705.77</v>
      </c>
    </row>
    <row r="178" spans="1:14" hidden="1">
      <c r="A178" s="33" t="s">
        <v>42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idden="1">
      <c r="A179" s="33" t="s">
        <v>42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idden="1">
      <c r="A180" s="44" t="s">
        <v>41</v>
      </c>
      <c r="B180" s="37">
        <v>58876</v>
      </c>
      <c r="C180" s="37">
        <v>54436</v>
      </c>
      <c r="D180" s="37">
        <v>54341</v>
      </c>
      <c r="E180" s="37">
        <v>52408</v>
      </c>
      <c r="F180" s="37">
        <v>53216</v>
      </c>
      <c r="G180" s="37">
        <v>51109</v>
      </c>
      <c r="H180" s="37">
        <v>52741</v>
      </c>
      <c r="I180" s="37">
        <v>57367</v>
      </c>
      <c r="J180" s="37">
        <v>51190</v>
      </c>
      <c r="K180" s="37">
        <v>51854</v>
      </c>
      <c r="L180" s="37">
        <v>51160</v>
      </c>
      <c r="M180" s="37">
        <v>0</v>
      </c>
      <c r="N180" s="37">
        <f>SUM(B180:M180)</f>
        <v>588698</v>
      </c>
    </row>
    <row r="181" spans="1:14" hidden="1">
      <c r="A181" s="44" t="s">
        <v>40</v>
      </c>
      <c r="B181" s="37">
        <v>2168342.13</v>
      </c>
      <c r="C181" s="37">
        <v>939822.27</v>
      </c>
      <c r="D181" s="37">
        <v>742488.82</v>
      </c>
      <c r="E181" s="37">
        <v>414412.73</v>
      </c>
      <c r="F181" s="37">
        <v>802056.64</v>
      </c>
      <c r="G181" s="37">
        <v>423448.33</v>
      </c>
      <c r="H181" s="37">
        <v>784762.94</v>
      </c>
      <c r="I181" s="37">
        <v>2819297.31</v>
      </c>
      <c r="J181" s="37">
        <v>1890916.57</v>
      </c>
      <c r="K181" s="37">
        <v>446684</v>
      </c>
      <c r="L181" s="37">
        <v>584794.1</v>
      </c>
      <c r="M181" s="37">
        <v>35643.129999999997</v>
      </c>
      <c r="N181" s="37">
        <f>SUM(B181:M181)</f>
        <v>12052668.970000001</v>
      </c>
    </row>
    <row r="182" spans="1:14" hidden="1">
      <c r="A182" s="45" t="s">
        <v>39</v>
      </c>
      <c r="B182" s="39">
        <f t="shared" ref="B182:N182" si="41">SUM(B180:B181)</f>
        <v>2227218.13</v>
      </c>
      <c r="C182" s="39">
        <f t="shared" si="41"/>
        <v>994258.27</v>
      </c>
      <c r="D182" s="39">
        <f t="shared" si="41"/>
        <v>796829.82</v>
      </c>
      <c r="E182" s="39">
        <f t="shared" si="41"/>
        <v>466820.73</v>
      </c>
      <c r="F182" s="39">
        <f t="shared" si="41"/>
        <v>855272.64</v>
      </c>
      <c r="G182" s="39">
        <f t="shared" si="41"/>
        <v>474557.33</v>
      </c>
      <c r="H182" s="39">
        <f t="shared" si="41"/>
        <v>837503.94</v>
      </c>
      <c r="I182" s="39">
        <f t="shared" si="41"/>
        <v>2876664.31</v>
      </c>
      <c r="J182" s="39">
        <f t="shared" si="41"/>
        <v>1942106.57</v>
      </c>
      <c r="K182" s="39">
        <f t="shared" si="41"/>
        <v>498538</v>
      </c>
      <c r="L182" s="39">
        <f t="shared" si="41"/>
        <v>635954.1</v>
      </c>
      <c r="M182" s="39">
        <f>SUM(M180:M181)</f>
        <v>35643.129999999997</v>
      </c>
      <c r="N182" s="39">
        <f t="shared" si="41"/>
        <v>12641366.970000001</v>
      </c>
    </row>
    <row r="183" spans="1:14" hidden="1">
      <c r="A183" s="44" t="s">
        <v>218</v>
      </c>
      <c r="B183" s="37">
        <v>952210.6099999994</v>
      </c>
      <c r="C183" s="37">
        <v>215651.52000000048</v>
      </c>
      <c r="D183" s="37">
        <v>179947.30999999959</v>
      </c>
      <c r="E183" s="37">
        <v>296820.70999999973</v>
      </c>
      <c r="F183" s="37">
        <v>288750.16000000015</v>
      </c>
      <c r="G183" s="37">
        <v>531310.74000000022</v>
      </c>
      <c r="H183" s="37">
        <v>94157.220000000205</v>
      </c>
      <c r="I183" s="37">
        <v>178183.41000000015</v>
      </c>
      <c r="J183" s="37">
        <v>6377789.3400000008</v>
      </c>
      <c r="K183" s="37">
        <v>-1226860.7399999998</v>
      </c>
      <c r="L183" s="37">
        <v>548492.40999999968</v>
      </c>
      <c r="M183" s="37">
        <v>-320818.17999999877</v>
      </c>
      <c r="N183" s="37">
        <f>SUM(B183:M183)</f>
        <v>8115634.5100000026</v>
      </c>
    </row>
    <row r="184" spans="1:14" hidden="1">
      <c r="A184" s="44" t="s">
        <v>38</v>
      </c>
      <c r="B184" s="37">
        <v>-414275.11</v>
      </c>
      <c r="C184" s="37">
        <v>-357592.68</v>
      </c>
      <c r="D184" s="37">
        <v>-366357.28</v>
      </c>
      <c r="E184" s="37">
        <v>-97831.440000000017</v>
      </c>
      <c r="F184" s="37">
        <v>-61569.27</v>
      </c>
      <c r="G184" s="37">
        <v>-83311.159999999989</v>
      </c>
      <c r="H184" s="37">
        <v>-212520.65</v>
      </c>
      <c r="I184" s="37">
        <v>-256973.85</v>
      </c>
      <c r="J184" s="37">
        <v>-53300.530000000006</v>
      </c>
      <c r="K184" s="37">
        <v>0</v>
      </c>
      <c r="L184" s="37">
        <v>-211943.07</v>
      </c>
      <c r="M184" s="37">
        <v>370007.87</v>
      </c>
      <c r="N184" s="37">
        <f>SUM(B184:M184)</f>
        <v>-1745667.17</v>
      </c>
    </row>
    <row r="185" spans="1:14" hidden="1">
      <c r="A185" s="42" t="s">
        <v>37</v>
      </c>
      <c r="B185" s="43">
        <f t="shared" ref="B185:N185" si="42">B182+B183+B184+0</f>
        <v>2765153.6299999994</v>
      </c>
      <c r="C185" s="43">
        <f t="shared" si="42"/>
        <v>852317.11000000057</v>
      </c>
      <c r="D185" s="43">
        <f t="shared" si="42"/>
        <v>610419.84999999951</v>
      </c>
      <c r="E185" s="43">
        <f t="shared" si="42"/>
        <v>665809.99999999965</v>
      </c>
      <c r="F185" s="43">
        <f t="shared" si="42"/>
        <v>1082453.5300000003</v>
      </c>
      <c r="G185" s="43">
        <f t="shared" si="42"/>
        <v>922556.91000000027</v>
      </c>
      <c r="H185" s="43">
        <f t="shared" si="42"/>
        <v>719140.51000000013</v>
      </c>
      <c r="I185" s="43">
        <f t="shared" si="42"/>
        <v>2797873.87</v>
      </c>
      <c r="J185" s="43">
        <f t="shared" si="42"/>
        <v>8266595.3800000008</v>
      </c>
      <c r="K185" s="43">
        <f t="shared" si="42"/>
        <v>-728322.73999999976</v>
      </c>
      <c r="L185" s="43">
        <f t="shared" si="42"/>
        <v>972503.43999999971</v>
      </c>
      <c r="M185" s="43">
        <f>M182+M183+M184+0</f>
        <v>84832.820000001229</v>
      </c>
      <c r="N185" s="43">
        <f t="shared" si="42"/>
        <v>19011334.310000002</v>
      </c>
    </row>
    <row r="186" spans="1:14" hidden="1">
      <c r="A186" s="46" t="s">
        <v>36</v>
      </c>
      <c r="B186" s="43">
        <f t="shared" ref="B186:N186" si="43">B171+B177+B185</f>
        <v>5763920.2599999998</v>
      </c>
      <c r="C186" s="43">
        <f t="shared" si="43"/>
        <v>1136187.8300000005</v>
      </c>
      <c r="D186" s="43">
        <f t="shared" si="43"/>
        <v>676357.82999999949</v>
      </c>
      <c r="E186" s="43">
        <f t="shared" si="43"/>
        <v>832107.90999999968</v>
      </c>
      <c r="F186" s="43">
        <f t="shared" si="43"/>
        <v>1112638.9000000004</v>
      </c>
      <c r="G186" s="43">
        <f t="shared" si="43"/>
        <v>1023916.0000000002</v>
      </c>
      <c r="H186" s="43">
        <f t="shared" si="43"/>
        <v>905808.22000000009</v>
      </c>
      <c r="I186" s="43">
        <f t="shared" si="43"/>
        <v>2910241.43</v>
      </c>
      <c r="J186" s="43">
        <f t="shared" si="43"/>
        <v>17213900.240000002</v>
      </c>
      <c r="K186" s="43">
        <f t="shared" si="43"/>
        <v>-310160.55999999976</v>
      </c>
      <c r="L186" s="43">
        <f t="shared" si="43"/>
        <v>1245953.4099999997</v>
      </c>
      <c r="M186" s="43">
        <f>M171+M177+M185</f>
        <v>866418.11000000115</v>
      </c>
      <c r="N186" s="43">
        <f t="shared" si="43"/>
        <v>33377289.580000002</v>
      </c>
    </row>
    <row r="187" spans="1:14" hidden="1"/>
    <row r="188" spans="1:14" hidden="1"/>
    <row r="189" spans="1:14" hidden="1"/>
    <row r="190" spans="1:14" hidden="1"/>
    <row r="191" spans="1:14" hidden="1"/>
    <row r="192" spans="1:1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spans="1:14" hidden="1"/>
    <row r="258" spans="1:14" hidden="1"/>
    <row r="259" spans="1:14" hidden="1"/>
    <row r="260" spans="1:14" hidden="1"/>
    <row r="261" spans="1:14" hidden="1"/>
    <row r="262" spans="1:14" hidden="1"/>
    <row r="263" spans="1:14" hidden="1"/>
    <row r="264" spans="1:14" hidden="1"/>
    <row r="265" spans="1:14" hidden="1"/>
    <row r="266" spans="1:14" hidden="1"/>
    <row r="267" spans="1:14" hidden="1"/>
    <row r="268" spans="1:14" hidden="1"/>
    <row r="270" spans="1:14">
      <c r="A270" s="59" t="s">
        <v>221</v>
      </c>
      <c r="C270" s="58">
        <v>540000</v>
      </c>
      <c r="D270" s="58"/>
      <c r="E270" s="58">
        <v>400000</v>
      </c>
      <c r="F270" s="58">
        <v>650000</v>
      </c>
      <c r="G270" s="58">
        <v>400000</v>
      </c>
      <c r="H270" s="58">
        <v>550000</v>
      </c>
      <c r="I270" s="58">
        <v>1800000</v>
      </c>
      <c r="N270" s="57">
        <f>SUM(C270:I270)</f>
        <v>4340000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 Slide</vt:lpstr>
      <vt:lpstr>BS Slide (2)</vt:lpstr>
      <vt:lpstr>BalanceSheet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Aubrey Marsh</dc:creator>
  <cp:lastModifiedBy>Caprice Young</cp:lastModifiedBy>
  <cp:lastPrinted>2016-08-27T02:03:56Z</cp:lastPrinted>
  <dcterms:created xsi:type="dcterms:W3CDTF">2016-04-01T23:08:44Z</dcterms:created>
  <dcterms:modified xsi:type="dcterms:W3CDTF">2016-09-10T16:30:44Z</dcterms:modified>
</cp:coreProperties>
</file>