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orazov\Desktop\Intra Organization Loans\"/>
    </mc:Choice>
  </mc:AlternateContent>
  <bookViews>
    <workbookView xWindow="0" yWindow="0" windowWidth="19200" windowHeight="6620" tabRatio="500"/>
  </bookViews>
  <sheets>
    <sheet name="ICLS - PROPOSED" sheetId="11" r:id="rId1"/>
    <sheet name="Sheet1" sheetId="1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1" l="1"/>
  <c r="C8" i="11"/>
  <c r="M10" i="11" l="1"/>
  <c r="M12" i="11" s="1"/>
  <c r="B21" i="11"/>
  <c r="I81" i="11" l="1"/>
  <c r="H81" i="11"/>
  <c r="F81" i="11"/>
  <c r="E81" i="11"/>
  <c r="I18" i="11"/>
  <c r="H18" i="11"/>
  <c r="F18" i="11"/>
  <c r="E18" i="1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22" i="11" l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N8" i="11"/>
  <c r="N9" i="11"/>
  <c r="L10" i="11"/>
  <c r="L12" i="11" s="1"/>
  <c r="L14" i="11" s="1"/>
  <c r="L15" i="11" s="1"/>
  <c r="K10" i="11"/>
  <c r="K12" i="11" s="1"/>
  <c r="K14" i="11" s="1"/>
  <c r="K15" i="11" s="1"/>
  <c r="J10" i="11"/>
  <c r="J12" i="11" s="1"/>
  <c r="J14" i="11" s="1"/>
  <c r="J15" i="11" s="1"/>
  <c r="I10" i="11"/>
  <c r="I12" i="11" s="1"/>
  <c r="I14" i="11" s="1"/>
  <c r="H10" i="11"/>
  <c r="H12" i="11" s="1"/>
  <c r="H14" i="11" s="1"/>
  <c r="G10" i="11"/>
  <c r="G12" i="11" s="1"/>
  <c r="G14" i="11" s="1"/>
  <c r="G15" i="11" s="1"/>
  <c r="F10" i="11"/>
  <c r="F12" i="11" s="1"/>
  <c r="F14" i="11" s="1"/>
  <c r="E10" i="11"/>
  <c r="E12" i="11" s="1"/>
  <c r="E14" i="11" s="1"/>
  <c r="D10" i="11"/>
  <c r="D12" i="11" s="1"/>
  <c r="D14" i="11" s="1"/>
  <c r="C10" i="11"/>
  <c r="C12" i="11" s="1"/>
  <c r="C14" i="11" s="1"/>
  <c r="D5" i="12" l="1"/>
  <c r="C15" i="11"/>
  <c r="N10" i="11"/>
  <c r="M14" i="11"/>
  <c r="M15" i="11" s="1"/>
  <c r="J31" i="11"/>
  <c r="J29" i="11"/>
  <c r="J27" i="11"/>
  <c r="J25" i="11"/>
  <c r="J28" i="11"/>
  <c r="J24" i="11"/>
  <c r="J22" i="11"/>
  <c r="J23" i="11"/>
  <c r="J21" i="11"/>
  <c r="J32" i="11"/>
  <c r="J30" i="11"/>
  <c r="J26" i="11"/>
  <c r="J78" i="11"/>
  <c r="J74" i="11"/>
  <c r="J70" i="11"/>
  <c r="J66" i="11"/>
  <c r="J62" i="11"/>
  <c r="J58" i="11"/>
  <c r="J54" i="11"/>
  <c r="J50" i="11"/>
  <c r="J46" i="11"/>
  <c r="J42" i="11"/>
  <c r="J38" i="11"/>
  <c r="J34" i="11"/>
  <c r="J79" i="11"/>
  <c r="J75" i="11"/>
  <c r="J71" i="11"/>
  <c r="J67" i="11"/>
  <c r="J63" i="11"/>
  <c r="J59" i="11"/>
  <c r="J55" i="11"/>
  <c r="J51" i="11"/>
  <c r="J47" i="11"/>
  <c r="J43" i="11"/>
  <c r="J39" i="11"/>
  <c r="J35" i="11"/>
  <c r="J80" i="11"/>
  <c r="J76" i="11"/>
  <c r="J72" i="11"/>
  <c r="J68" i="11"/>
  <c r="J64" i="11"/>
  <c r="J60" i="11"/>
  <c r="J56" i="11"/>
  <c r="J52" i="11"/>
  <c r="J48" i="11"/>
  <c r="J44" i="11"/>
  <c r="J40" i="11"/>
  <c r="J36" i="11"/>
  <c r="J77" i="11"/>
  <c r="J73" i="11"/>
  <c r="J69" i="11"/>
  <c r="J65" i="11"/>
  <c r="J61" i="11"/>
  <c r="J57" i="11"/>
  <c r="J53" i="11"/>
  <c r="J49" i="11"/>
  <c r="J45" i="11"/>
  <c r="J41" i="11"/>
  <c r="J37" i="11"/>
  <c r="J33" i="11"/>
  <c r="C23" i="11"/>
  <c r="C21" i="11"/>
  <c r="C22" i="11"/>
  <c r="C31" i="11"/>
  <c r="C29" i="11"/>
  <c r="C27" i="11"/>
  <c r="C25" i="11"/>
  <c r="C32" i="11"/>
  <c r="C30" i="11"/>
  <c r="C28" i="11"/>
  <c r="C26" i="11"/>
  <c r="C24" i="11"/>
  <c r="G22" i="11"/>
  <c r="G23" i="11"/>
  <c r="G21" i="11"/>
  <c r="G32" i="11"/>
  <c r="G30" i="11"/>
  <c r="G28" i="11"/>
  <c r="G26" i="11"/>
  <c r="G31" i="11"/>
  <c r="G29" i="11"/>
  <c r="G27" i="11"/>
  <c r="G25" i="11"/>
  <c r="G24" i="11"/>
  <c r="G78" i="11"/>
  <c r="G74" i="11"/>
  <c r="G70" i="11"/>
  <c r="G66" i="11"/>
  <c r="G62" i="11"/>
  <c r="G58" i="11"/>
  <c r="G54" i="11"/>
  <c r="G50" i="11"/>
  <c r="G46" i="11"/>
  <c r="G42" i="11"/>
  <c r="G38" i="11"/>
  <c r="G34" i="11"/>
  <c r="G77" i="11"/>
  <c r="G73" i="11"/>
  <c r="G69" i="11"/>
  <c r="G65" i="11"/>
  <c r="G61" i="11"/>
  <c r="G57" i="11"/>
  <c r="G53" i="11"/>
  <c r="G49" i="11"/>
  <c r="G45" i="11"/>
  <c r="G41" i="11"/>
  <c r="G37" i="11"/>
  <c r="G33" i="11"/>
  <c r="G63" i="11"/>
  <c r="G51" i="11"/>
  <c r="G43" i="11"/>
  <c r="G80" i="11"/>
  <c r="G76" i="11"/>
  <c r="G72" i="11"/>
  <c r="G68" i="11"/>
  <c r="G64" i="11"/>
  <c r="G60" i="11"/>
  <c r="G56" i="11"/>
  <c r="G52" i="11"/>
  <c r="G48" i="11"/>
  <c r="G44" i="11"/>
  <c r="G40" i="11"/>
  <c r="G36" i="11"/>
  <c r="G67" i="11"/>
  <c r="G55" i="11"/>
  <c r="G39" i="11"/>
  <c r="G79" i="11"/>
  <c r="G75" i="11"/>
  <c r="G71" i="11"/>
  <c r="G59" i="11"/>
  <c r="G47" i="11"/>
  <c r="G35" i="11"/>
  <c r="K23" i="11"/>
  <c r="K21" i="11"/>
  <c r="K22" i="11"/>
  <c r="K31" i="11"/>
  <c r="K29" i="11"/>
  <c r="K27" i="11"/>
  <c r="K32" i="11"/>
  <c r="K30" i="11"/>
  <c r="K28" i="11"/>
  <c r="K26" i="11"/>
  <c r="K24" i="11"/>
  <c r="K25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L32" i="11"/>
  <c r="L30" i="11"/>
  <c r="L28" i="11"/>
  <c r="L26" i="11"/>
  <c r="L24" i="11"/>
  <c r="L31" i="11"/>
  <c r="L29" i="11"/>
  <c r="L25" i="11"/>
  <c r="L23" i="11"/>
  <c r="L21" i="11"/>
  <c r="L22" i="11"/>
  <c r="L27" i="11"/>
  <c r="L80" i="11"/>
  <c r="L76" i="11"/>
  <c r="L72" i="11"/>
  <c r="L68" i="11"/>
  <c r="L64" i="11"/>
  <c r="L60" i="11"/>
  <c r="L56" i="11"/>
  <c r="L52" i="11"/>
  <c r="L48" i="11"/>
  <c r="L44" i="11"/>
  <c r="L40" i="11"/>
  <c r="L36" i="11"/>
  <c r="L77" i="11"/>
  <c r="L73" i="11"/>
  <c r="L69" i="11"/>
  <c r="L65" i="11"/>
  <c r="L61" i="11"/>
  <c r="L57" i="11"/>
  <c r="L53" i="11"/>
  <c r="L49" i="11"/>
  <c r="L45" i="11"/>
  <c r="L41" i="11"/>
  <c r="L37" i="11"/>
  <c r="L33" i="11"/>
  <c r="L78" i="11"/>
  <c r="L74" i="11"/>
  <c r="L70" i="11"/>
  <c r="L66" i="11"/>
  <c r="L62" i="11"/>
  <c r="L58" i="11"/>
  <c r="L54" i="11"/>
  <c r="L50" i="11"/>
  <c r="L46" i="11"/>
  <c r="L42" i="11"/>
  <c r="L38" i="11"/>
  <c r="L34" i="11"/>
  <c r="L79" i="11"/>
  <c r="L75" i="11"/>
  <c r="L71" i="11"/>
  <c r="L67" i="11"/>
  <c r="L63" i="11"/>
  <c r="L59" i="11"/>
  <c r="L55" i="11"/>
  <c r="L51" i="11"/>
  <c r="L47" i="11"/>
  <c r="L43" i="11"/>
  <c r="L39" i="11"/>
  <c r="L35" i="11"/>
  <c r="C52" i="11"/>
  <c r="C75" i="11"/>
  <c r="C67" i="11"/>
  <c r="C59" i="11"/>
  <c r="C51" i="11"/>
  <c r="C43" i="11"/>
  <c r="C35" i="11"/>
  <c r="C72" i="11"/>
  <c r="C76" i="11"/>
  <c r="C74" i="11"/>
  <c r="C66" i="11"/>
  <c r="C58" i="11"/>
  <c r="C50" i="11"/>
  <c r="C42" i="11"/>
  <c r="C34" i="11"/>
  <c r="C56" i="11"/>
  <c r="C40" i="11"/>
  <c r="C68" i="11"/>
  <c r="C44" i="11"/>
  <c r="C73" i="11"/>
  <c r="C65" i="11"/>
  <c r="C57" i="11"/>
  <c r="C49" i="11"/>
  <c r="C41" i="11"/>
  <c r="C33" i="11"/>
  <c r="C80" i="11"/>
  <c r="C64" i="11"/>
  <c r="C48" i="11"/>
  <c r="C69" i="11"/>
  <c r="C45" i="11"/>
  <c r="C60" i="11"/>
  <c r="C79" i="11"/>
  <c r="C71" i="11"/>
  <c r="C63" i="11"/>
  <c r="C55" i="11"/>
  <c r="C47" i="11"/>
  <c r="C39" i="11"/>
  <c r="C78" i="11"/>
  <c r="C70" i="11"/>
  <c r="C62" i="11"/>
  <c r="C54" i="11"/>
  <c r="C46" i="11"/>
  <c r="C38" i="11"/>
  <c r="C77" i="11"/>
  <c r="C61" i="11"/>
  <c r="C53" i="11"/>
  <c r="C37" i="11"/>
  <c r="C36" i="11"/>
  <c r="J16" i="11"/>
  <c r="C5" i="12"/>
  <c r="C6" i="12" s="1"/>
  <c r="F16" i="11"/>
  <c r="G16" i="11"/>
  <c r="I16" i="11"/>
  <c r="D16" i="11"/>
  <c r="L16" i="11"/>
  <c r="E16" i="11"/>
  <c r="H16" i="11"/>
  <c r="K16" i="11"/>
  <c r="N15" i="11" l="1"/>
  <c r="N14" i="11"/>
  <c r="M23" i="11"/>
  <c r="N23" i="11" s="1"/>
  <c r="C81" i="11"/>
  <c r="M16" i="11"/>
  <c r="M22" i="11"/>
  <c r="N22" i="11" s="1"/>
  <c r="G18" i="11"/>
  <c r="M24" i="11"/>
  <c r="N24" i="11" s="1"/>
  <c r="M32" i="11"/>
  <c r="N32" i="11" s="1"/>
  <c r="L81" i="11"/>
  <c r="L18" i="11"/>
  <c r="M30" i="11"/>
  <c r="N30" i="11" s="1"/>
  <c r="K81" i="11"/>
  <c r="K18" i="11"/>
  <c r="M27" i="11"/>
  <c r="N27" i="11" s="1"/>
  <c r="M25" i="11"/>
  <c r="N25" i="11" s="1"/>
  <c r="M28" i="11"/>
  <c r="N28" i="11" s="1"/>
  <c r="M21" i="11"/>
  <c r="D81" i="11"/>
  <c r="D18" i="11"/>
  <c r="M26" i="11"/>
  <c r="N26" i="11" s="1"/>
  <c r="G81" i="11"/>
  <c r="M31" i="11"/>
  <c r="N31" i="11" s="1"/>
  <c r="M29" i="11"/>
  <c r="N29" i="11" s="1"/>
  <c r="J18" i="11"/>
  <c r="J81" i="11"/>
  <c r="M53" i="11"/>
  <c r="N53" i="11" s="1"/>
  <c r="M63" i="11"/>
  <c r="N63" i="11" s="1"/>
  <c r="M33" i="11"/>
  <c r="N33" i="11" s="1"/>
  <c r="M68" i="11"/>
  <c r="N68" i="11" s="1"/>
  <c r="M43" i="11"/>
  <c r="N43" i="11" s="1"/>
  <c r="M61" i="11"/>
  <c r="N61" i="11" s="1"/>
  <c r="M70" i="11"/>
  <c r="N70" i="11" s="1"/>
  <c r="M71" i="11"/>
  <c r="N71" i="11" s="1"/>
  <c r="M64" i="11"/>
  <c r="N64" i="11" s="1"/>
  <c r="M73" i="11"/>
  <c r="N73" i="11" s="1"/>
  <c r="M66" i="11"/>
  <c r="N66" i="11" s="1"/>
  <c r="M51" i="11"/>
  <c r="N51" i="11" s="1"/>
  <c r="M36" i="11"/>
  <c r="N36" i="11" s="1"/>
  <c r="M77" i="11"/>
  <c r="N77" i="11" s="1"/>
  <c r="M46" i="11"/>
  <c r="N46" i="11" s="1"/>
  <c r="M78" i="11"/>
  <c r="N78" i="11" s="1"/>
  <c r="M47" i="11"/>
  <c r="N47" i="11" s="1"/>
  <c r="M79" i="11"/>
  <c r="N79" i="11" s="1"/>
  <c r="M69" i="11"/>
  <c r="N69" i="11" s="1"/>
  <c r="M80" i="11"/>
  <c r="N80" i="11" s="1"/>
  <c r="M49" i="11"/>
  <c r="N49" i="11" s="1"/>
  <c r="M40" i="11"/>
  <c r="N40" i="11" s="1"/>
  <c r="M42" i="11"/>
  <c r="N42" i="11" s="1"/>
  <c r="M74" i="11"/>
  <c r="N74" i="11" s="1"/>
  <c r="M59" i="11"/>
  <c r="N59" i="11" s="1"/>
  <c r="M62" i="11"/>
  <c r="N62" i="11" s="1"/>
  <c r="M48" i="11"/>
  <c r="N48" i="11" s="1"/>
  <c r="M65" i="11"/>
  <c r="N65" i="11" s="1"/>
  <c r="M58" i="11"/>
  <c r="N58" i="11" s="1"/>
  <c r="M75" i="11"/>
  <c r="N75" i="11" s="1"/>
  <c r="M38" i="11"/>
  <c r="N38" i="11" s="1"/>
  <c r="M39" i="11"/>
  <c r="N39" i="11" s="1"/>
  <c r="M45" i="11"/>
  <c r="N45" i="11" s="1"/>
  <c r="M41" i="11"/>
  <c r="N41" i="11" s="1"/>
  <c r="M34" i="11"/>
  <c r="N34" i="11" s="1"/>
  <c r="M72" i="11"/>
  <c r="N72" i="11" s="1"/>
  <c r="M52" i="11"/>
  <c r="N52" i="11" s="1"/>
  <c r="M37" i="11"/>
  <c r="N37" i="11" s="1"/>
  <c r="M54" i="11"/>
  <c r="N54" i="11" s="1"/>
  <c r="M55" i="11"/>
  <c r="N55" i="11" s="1"/>
  <c r="M60" i="11"/>
  <c r="N60" i="11" s="1"/>
  <c r="M57" i="11"/>
  <c r="N57" i="11" s="1"/>
  <c r="M44" i="11"/>
  <c r="N44" i="11" s="1"/>
  <c r="M56" i="11"/>
  <c r="N56" i="11" s="1"/>
  <c r="M50" i="11"/>
  <c r="N50" i="11" s="1"/>
  <c r="M76" i="11"/>
  <c r="N76" i="11" s="1"/>
  <c r="M35" i="11"/>
  <c r="N35" i="11" s="1"/>
  <c r="M67" i="11"/>
  <c r="N67" i="11" s="1"/>
  <c r="C18" i="11"/>
  <c r="N12" i="11"/>
  <c r="N16" i="11" s="1"/>
  <c r="C16" i="11"/>
  <c r="M81" i="11" l="1"/>
  <c r="M18" i="11"/>
  <c r="N21" i="11"/>
  <c r="N81" i="11" l="1"/>
  <c r="N18" i="11"/>
</calcChain>
</file>

<file path=xl/sharedStrings.xml><?xml version="1.0" encoding="utf-8"?>
<sst xmlns="http://schemas.openxmlformats.org/spreadsheetml/2006/main" count="28" uniqueCount="28">
  <si>
    <t>Org</t>
  </si>
  <si>
    <t>Grand Total</t>
  </si>
  <si>
    <t>Consolidated Due To (Asset)</t>
  </si>
  <si>
    <t>Consolidated Due From (Liability)</t>
  </si>
  <si>
    <t>Intercompany Lead Sheet (Intraorganizational Loans)</t>
  </si>
  <si>
    <t>Magnolia Public Schools</t>
  </si>
  <si>
    <t>Proposed Repayment Schedule</t>
  </si>
  <si>
    <t>CURRENT Balances of Intraorganization Loans ("ILs") &amp; Proposed 5-Year Repayment</t>
  </si>
  <si>
    <t>2019-20 New</t>
  </si>
  <si>
    <t>7/1/19 Existing</t>
  </si>
  <si>
    <t>MERF</t>
  </si>
  <si>
    <t>9 (SA)</t>
  </si>
  <si>
    <t>10 (SD)</t>
  </si>
  <si>
    <t>As of June 30, 2020 (Projected)</t>
  </si>
  <si>
    <t>Audited IO Loan Beginning Balance 7/1/20</t>
  </si>
  <si>
    <t>Interest Expense (2% Agreed):</t>
  </si>
  <si>
    <t>Projected 7/1/2020 IO Loan Balance Including Interest</t>
  </si>
  <si>
    <t>Year 1 - 6/30/2021</t>
  </si>
  <si>
    <t>Year 2 - 6/30/2022</t>
  </si>
  <si>
    <t>Year 3 - 6/30/2023</t>
  </si>
  <si>
    <t>Year 4 - 6/30/2024</t>
  </si>
  <si>
    <t>Final</t>
  </si>
  <si>
    <t>Year 4 - 6/30/2025</t>
  </si>
  <si>
    <t>Must Net Zero</t>
  </si>
  <si>
    <r>
      <t xml:space="preserve">7/1/19 Balance (+ means MERF owes, </t>
    </r>
    <r>
      <rPr>
        <b/>
        <sz val="10"/>
        <color rgb="FFFF0000"/>
        <rFont val="ARIAL"/>
        <family val="2"/>
      </rPr>
      <t>- means owes to MERF</t>
    </r>
    <r>
      <rPr>
        <b/>
        <sz val="10"/>
        <color indexed="8"/>
        <rFont val="ARIAL"/>
        <family val="2"/>
      </rPr>
      <t>)</t>
    </r>
  </si>
  <si>
    <r>
      <t>(</t>
    </r>
    <r>
      <rPr>
        <b/>
        <u/>
        <sz val="10"/>
        <color rgb="FFFF0000"/>
        <rFont val="Arial"/>
        <family val="2"/>
      </rPr>
      <t>- means pays to MERF</t>
    </r>
    <r>
      <rPr>
        <b/>
        <u/>
        <sz val="10"/>
        <color indexed="8"/>
        <rFont val="Arial"/>
        <family val="2"/>
      </rPr>
      <t>, + means receives from MERF)</t>
    </r>
  </si>
  <si>
    <r>
      <t>Monthly Interest (</t>
    </r>
    <r>
      <rPr>
        <sz val="10"/>
        <color rgb="FFFF0000"/>
        <rFont val="Arial"/>
        <family val="2"/>
      </rPr>
      <t>- Means Expense</t>
    </r>
    <r>
      <rPr>
        <sz val="10"/>
        <color indexed="8"/>
        <rFont val="Arial"/>
        <family val="2"/>
      </rPr>
      <t>, + Means Revenue)</t>
    </r>
  </si>
  <si>
    <t>Note - This does not include the board approved IO loan between MSA-01 and MSA-05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</si>
</sst>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0" fontId="2" fillId="0" borderId="0"/>
  </cellStyleXfs>
  <cellXfs count="54">
    <xf numFmtId="0" fontId="0" fillId="0" borderId="0" xfId="0">
      <alignment vertical="top"/>
    </xf>
    <xf numFmtId="0" fontId="0" fillId="2" borderId="0" xfId="0" applyFill="1">
      <alignment vertical="top"/>
    </xf>
    <xf numFmtId="14" fontId="0" fillId="2" borderId="0" xfId="0" applyNumberFormat="1" applyFill="1">
      <alignment vertical="top"/>
    </xf>
    <xf numFmtId="0" fontId="6" fillId="0" borderId="0" xfId="0" applyFont="1" applyAlignment="1">
      <alignment horizontal="center" vertical="top"/>
    </xf>
    <xf numFmtId="40" fontId="0" fillId="0" borderId="0" xfId="0" applyNumberFormat="1">
      <alignment vertical="top"/>
    </xf>
    <xf numFmtId="0" fontId="5" fillId="0" borderId="6" xfId="0" applyFont="1" applyBorder="1" applyAlignment="1">
      <alignment horizontal="center" vertical="top"/>
    </xf>
    <xf numFmtId="0" fontId="3" fillId="3" borderId="0" xfId="0" applyFont="1" applyFill="1" applyAlignment="1">
      <alignment horizontal="centerContinuous" vertical="top"/>
    </xf>
    <xf numFmtId="0" fontId="0" fillId="3" borderId="0" xfId="0" applyFill="1" applyAlignment="1">
      <alignment horizontal="centerContinuous" vertical="top"/>
    </xf>
    <xf numFmtId="0" fontId="0" fillId="3" borderId="0" xfId="0" applyFill="1">
      <alignment vertical="top"/>
    </xf>
    <xf numFmtId="0" fontId="3" fillId="3" borderId="0" xfId="0" applyFont="1" applyFill="1">
      <alignment vertical="top"/>
    </xf>
    <xf numFmtId="0" fontId="1" fillId="3" borderId="0" xfId="0" applyFont="1" applyFill="1">
      <alignment vertical="top"/>
    </xf>
    <xf numFmtId="0" fontId="2" fillId="3" borderId="3" xfId="2" applyFill="1" applyBorder="1"/>
    <xf numFmtId="0" fontId="2" fillId="3" borderId="0" xfId="2" applyFill="1" applyBorder="1"/>
    <xf numFmtId="0" fontId="0" fillId="3" borderId="0" xfId="0" applyFill="1" applyBorder="1">
      <alignment vertical="top"/>
    </xf>
    <xf numFmtId="40" fontId="0" fillId="3" borderId="0" xfId="0" applyNumberFormat="1" applyFill="1">
      <alignment vertical="top"/>
    </xf>
    <xf numFmtId="40" fontId="0" fillId="3" borderId="4" xfId="1" applyNumberFormat="1" applyFont="1" applyFill="1" applyBorder="1">
      <alignment vertical="top"/>
    </xf>
    <xf numFmtId="0" fontId="3" fillId="3" borderId="7" xfId="0" applyFont="1" applyFill="1" applyBorder="1">
      <alignment vertical="top"/>
    </xf>
    <xf numFmtId="0" fontId="3" fillId="5" borderId="0" xfId="0" applyFont="1" applyFill="1">
      <alignment vertical="top"/>
    </xf>
    <xf numFmtId="0" fontId="0" fillId="5" borderId="0" xfId="0" applyFill="1">
      <alignment vertical="top"/>
    </xf>
    <xf numFmtId="40" fontId="0" fillId="5" borderId="0" xfId="0" applyNumberFormat="1" applyFill="1">
      <alignment vertical="top"/>
    </xf>
    <xf numFmtId="0" fontId="4" fillId="5" borderId="0" xfId="0" applyFont="1" applyFill="1">
      <alignment vertical="top"/>
    </xf>
    <xf numFmtId="14" fontId="3" fillId="5" borderId="0" xfId="0" applyNumberFormat="1" applyFont="1" applyFill="1">
      <alignment vertical="top"/>
    </xf>
    <xf numFmtId="0" fontId="3" fillId="5" borderId="7" xfId="0" applyFont="1" applyFill="1" applyBorder="1">
      <alignment vertical="top"/>
    </xf>
    <xf numFmtId="14" fontId="3" fillId="5" borderId="7" xfId="0" applyNumberFormat="1" applyFont="1" applyFill="1" applyBorder="1">
      <alignment vertical="top"/>
    </xf>
    <xf numFmtId="40" fontId="0" fillId="5" borderId="7" xfId="0" applyNumberFormat="1" applyFill="1" applyBorder="1">
      <alignment vertical="top"/>
    </xf>
    <xf numFmtId="40" fontId="3" fillId="5" borderId="5" xfId="0" applyNumberFormat="1" applyFont="1" applyFill="1" applyBorder="1">
      <alignment vertical="top"/>
    </xf>
    <xf numFmtId="38" fontId="0" fillId="3" borderId="0" xfId="0" applyNumberFormat="1" applyFill="1">
      <alignment vertical="top"/>
    </xf>
    <xf numFmtId="0" fontId="3" fillId="3" borderId="0" xfId="0" applyFont="1" applyFill="1" applyAlignment="1">
      <alignment horizontal="center" vertical="center"/>
    </xf>
    <xf numFmtId="38" fontId="0" fillId="4" borderId="10" xfId="1" applyNumberFormat="1" applyFont="1" applyFill="1" applyBorder="1" applyAlignment="1">
      <alignment horizontal="center" vertical="center"/>
    </xf>
    <xf numFmtId="38" fontId="0" fillId="4" borderId="9" xfId="1" applyNumberFormat="1" applyFont="1" applyFill="1" applyBorder="1" applyAlignment="1">
      <alignment horizontal="center" vertical="center"/>
    </xf>
    <xf numFmtId="38" fontId="0" fillId="4" borderId="7" xfId="1" applyNumberFormat="1" applyFont="1" applyFill="1" applyBorder="1" applyAlignment="1">
      <alignment horizontal="center" vertical="center"/>
    </xf>
    <xf numFmtId="38" fontId="3" fillId="3" borderId="8" xfId="0" applyNumberFormat="1" applyFont="1" applyFill="1" applyBorder="1" applyAlignment="1">
      <alignment horizontal="center" vertical="center"/>
    </xf>
    <xf numFmtId="38" fontId="3" fillId="3" borderId="1" xfId="0" applyNumberFormat="1" applyFont="1" applyFill="1" applyBorder="1" applyAlignment="1">
      <alignment horizontal="center" vertical="center"/>
    </xf>
    <xf numFmtId="38" fontId="0" fillId="3" borderId="3" xfId="0" applyNumberFormat="1" applyFill="1" applyBorder="1" applyAlignment="1">
      <alignment horizontal="center" vertical="center"/>
    </xf>
    <xf numFmtId="38" fontId="0" fillId="3" borderId="0" xfId="0" applyNumberFormat="1" applyFill="1" applyBorder="1" applyAlignment="1">
      <alignment horizontal="center" vertical="center"/>
    </xf>
    <xf numFmtId="38" fontId="3" fillId="3" borderId="11" xfId="0" applyNumberFormat="1" applyFont="1" applyFill="1" applyBorder="1" applyAlignment="1">
      <alignment horizontal="center" vertical="center"/>
    </xf>
    <xf numFmtId="38" fontId="3" fillId="3" borderId="5" xfId="0" applyNumberFormat="1" applyFont="1" applyFill="1" applyBorder="1" applyAlignment="1">
      <alignment horizontal="center" vertical="center"/>
    </xf>
    <xf numFmtId="40" fontId="1" fillId="3" borderId="0" xfId="0" applyNumberFormat="1" applyFont="1" applyFill="1">
      <alignment vertical="top"/>
    </xf>
    <xf numFmtId="38" fontId="0" fillId="5" borderId="0" xfId="0" applyNumberFormat="1" applyFill="1" applyAlignment="1">
      <alignment horizontal="center" vertical="top"/>
    </xf>
    <xf numFmtId="40" fontId="0" fillId="5" borderId="0" xfId="0" applyNumberFormat="1" applyFill="1" applyAlignment="1">
      <alignment horizontal="center" vertical="top"/>
    </xf>
    <xf numFmtId="0" fontId="0" fillId="5" borderId="0" xfId="0" applyFill="1" applyAlignment="1">
      <alignment horizontal="center" vertical="top"/>
    </xf>
    <xf numFmtId="40" fontId="0" fillId="5" borderId="7" xfId="0" applyNumberFormat="1" applyFill="1" applyBorder="1" applyAlignment="1">
      <alignment horizontal="center" vertical="top"/>
    </xf>
    <xf numFmtId="40" fontId="3" fillId="5" borderId="5" xfId="0" applyNumberFormat="1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center"/>
    </xf>
    <xf numFmtId="38" fontId="0" fillId="4" borderId="6" xfId="1" applyNumberFormat="1" applyFont="1" applyFill="1" applyBorder="1" applyAlignment="1">
      <alignment horizontal="center" vertical="center"/>
    </xf>
    <xf numFmtId="38" fontId="0" fillId="4" borderId="16" xfId="1" applyNumberFormat="1" applyFont="1" applyFill="1" applyBorder="1" applyAlignment="1">
      <alignment horizontal="center" vertical="center"/>
    </xf>
    <xf numFmtId="38" fontId="3" fillId="3" borderId="14" xfId="0" applyNumberFormat="1" applyFont="1" applyFill="1" applyBorder="1" applyAlignment="1">
      <alignment horizontal="center" vertical="center"/>
    </xf>
    <xf numFmtId="38" fontId="0" fillId="3" borderId="15" xfId="0" applyNumberFormat="1" applyFill="1" applyBorder="1" applyAlignment="1">
      <alignment horizontal="center" vertical="center"/>
    </xf>
    <xf numFmtId="38" fontId="3" fillId="3" borderId="13" xfId="0" applyNumberFormat="1" applyFont="1" applyFill="1" applyBorder="1" applyAlignment="1">
      <alignment horizontal="center" vertical="center"/>
    </xf>
    <xf numFmtId="40" fontId="1" fillId="5" borderId="0" xfId="0" applyNumberFormat="1" applyFont="1" applyFill="1" applyAlignment="1">
      <alignment horizontal="center" vertical="top"/>
    </xf>
    <xf numFmtId="38" fontId="3" fillId="3" borderId="2" xfId="0" applyNumberFormat="1" applyFont="1" applyFill="1" applyBorder="1">
      <alignment vertical="top"/>
    </xf>
    <xf numFmtId="38" fontId="0" fillId="3" borderId="4" xfId="0" applyNumberFormat="1" applyFill="1" applyBorder="1">
      <alignment vertical="top"/>
    </xf>
    <xf numFmtId="38" fontId="3" fillId="3" borderId="12" xfId="0" applyNumberFormat="1" applyFont="1" applyFill="1" applyBorder="1">
      <alignment vertical="top"/>
    </xf>
    <xf numFmtId="0" fontId="3" fillId="3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514867</xdr:colOff>
      <xdr:row>5</xdr:row>
      <xdr:rowOff>38218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4568AB-6DEC-4C0B-B170-2FD9EBC36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05742" cy="847843"/>
        </a:xfrm>
        <a:prstGeom prst="rect">
          <a:avLst/>
        </a:prstGeom>
      </xdr:spPr>
    </xdr:pic>
    <xdr:clientData/>
  </xdr:twoCellAnchor>
  <xdr:twoCellAnchor editAs="oneCell">
    <xdr:from>
      <xdr:col>9</xdr:col>
      <xdr:colOff>847725</xdr:colOff>
      <xdr:row>0</xdr:row>
      <xdr:rowOff>0</xdr:rowOff>
    </xdr:from>
    <xdr:to>
      <xdr:col>11</xdr:col>
      <xdr:colOff>695574</xdr:colOff>
      <xdr:row>6</xdr:row>
      <xdr:rowOff>19188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235219-ABA2-4D5F-8198-D46C8903B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0" y="0"/>
          <a:ext cx="1781424" cy="99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3"/>
  <sheetViews>
    <sheetView tabSelected="1" topLeftCell="B1" zoomScale="80" zoomScaleNormal="80" workbookViewId="0">
      <pane ySplit="7" topLeftCell="A8" activePane="bottomLeft" state="frozenSplit"/>
      <selection pane="bottomLeft" activeCell="L25" sqref="L25"/>
    </sheetView>
  </sheetViews>
  <sheetFormatPr defaultRowHeight="13" x14ac:dyDescent="0.6"/>
  <cols>
    <col min="1" max="1" width="47.86328125" style="8" customWidth="1"/>
    <col min="2" max="2" width="11.40625" style="8" customWidth="1"/>
    <col min="3" max="4" width="13.1328125" style="8" bestFit="1" customWidth="1"/>
    <col min="5" max="5" width="10.26953125" style="8" bestFit="1" customWidth="1"/>
    <col min="6" max="6" width="12.1328125" style="8" bestFit="1" customWidth="1"/>
    <col min="7" max="7" width="13.40625" style="8" bestFit="1" customWidth="1"/>
    <col min="8" max="8" width="11" style="8" bestFit="1" customWidth="1"/>
    <col min="9" max="9" width="11.40625" style="8" bestFit="1" customWidth="1"/>
    <col min="10" max="10" width="15" style="8" bestFit="1" customWidth="1"/>
    <col min="11" max="11" width="14" style="8" bestFit="1" customWidth="1"/>
    <col min="12" max="12" width="12.86328125" style="8" bestFit="1" customWidth="1"/>
    <col min="13" max="13" width="14" style="8" bestFit="1" customWidth="1"/>
    <col min="14" max="14" width="13.86328125" style="8" bestFit="1" customWidth="1"/>
    <col min="15" max="15" width="22.54296875" style="8" bestFit="1" customWidth="1"/>
    <col min="16" max="18" width="13.1328125" style="8" bestFit="1" customWidth="1"/>
    <col min="19" max="24" width="13.1328125" bestFit="1" customWidth="1"/>
    <col min="25" max="25" width="14.1328125" bestFit="1" customWidth="1"/>
    <col min="26" max="26" width="17.7265625" bestFit="1" customWidth="1"/>
    <col min="27" max="35" width="13.1328125" bestFit="1" customWidth="1"/>
    <col min="36" max="37" width="14.1328125" bestFit="1" customWidth="1"/>
    <col min="38" max="38" width="17.7265625" bestFit="1" customWidth="1"/>
  </cols>
  <sheetData>
    <row r="1" spans="1:16" x14ac:dyDescent="0.6">
      <c r="A1" s="6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x14ac:dyDescent="0.6">
      <c r="A2" s="6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x14ac:dyDescent="0.6">
      <c r="A3" s="6" t="s">
        <v>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x14ac:dyDescent="0.6">
      <c r="A4" s="6" t="s">
        <v>13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x14ac:dyDescent="0.6">
      <c r="A5" s="9"/>
      <c r="C5" s="53" t="s">
        <v>27</v>
      </c>
      <c r="D5" s="53"/>
      <c r="E5" s="53"/>
      <c r="F5" s="53"/>
      <c r="G5" s="53"/>
      <c r="H5" s="53"/>
      <c r="I5" s="53"/>
      <c r="J5" s="53"/>
    </row>
    <row r="6" spans="1:16" x14ac:dyDescent="0.6">
      <c r="C6" s="9" t="s"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x14ac:dyDescent="0.6"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 t="s">
        <v>11</v>
      </c>
      <c r="L7" s="27" t="s">
        <v>12</v>
      </c>
      <c r="M7" s="43" t="s">
        <v>10</v>
      </c>
      <c r="N7" s="9" t="s">
        <v>1</v>
      </c>
    </row>
    <row r="8" spans="1:16" x14ac:dyDescent="0.6">
      <c r="A8" s="11" t="s">
        <v>2</v>
      </c>
      <c r="B8" s="12"/>
      <c r="C8" s="29">
        <f>-449752.98+1000000</f>
        <v>550247.02</v>
      </c>
      <c r="D8" s="28"/>
      <c r="E8" s="28"/>
      <c r="F8" s="28"/>
      <c r="G8" s="28"/>
      <c r="H8" s="28"/>
      <c r="I8" s="28"/>
      <c r="J8" s="28">
        <v>2248497.0499999998</v>
      </c>
      <c r="K8" s="28"/>
      <c r="L8" s="28"/>
      <c r="M8" s="44"/>
      <c r="N8" s="15">
        <f>SUM(C8:M8)</f>
        <v>2798744.07</v>
      </c>
    </row>
    <row r="9" spans="1:16" x14ac:dyDescent="0.6">
      <c r="A9" s="11" t="s">
        <v>3</v>
      </c>
      <c r="B9" s="12"/>
      <c r="C9" s="29"/>
      <c r="D9" s="30"/>
      <c r="E9" s="30"/>
      <c r="F9" s="30"/>
      <c r="G9" s="28"/>
      <c r="H9" s="30"/>
      <c r="I9" s="30"/>
      <c r="J9" s="30"/>
      <c r="K9" s="30">
        <v>-1405809.9</v>
      </c>
      <c r="L9" s="30">
        <v>-885892.56</v>
      </c>
      <c r="M9" s="45">
        <f>-581235.73+87643.17+6800-2813.86-7943.32+2167-11659</f>
        <v>-507041.74</v>
      </c>
      <c r="N9" s="15">
        <f>SUM(C9:M9)</f>
        <v>-2798744.2</v>
      </c>
      <c r="O9" s="14"/>
      <c r="P9" s="14"/>
    </row>
    <row r="10" spans="1:16" x14ac:dyDescent="0.6">
      <c r="A10" s="9" t="s">
        <v>14</v>
      </c>
      <c r="B10" s="13"/>
      <c r="C10" s="31">
        <f t="shared" ref="C10:L10" si="0">SUM(C8:C9)</f>
        <v>550247.02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2248497.0499999998</v>
      </c>
      <c r="K10" s="32">
        <f t="shared" si="0"/>
        <v>-1405809.9</v>
      </c>
      <c r="L10" s="32">
        <f t="shared" si="0"/>
        <v>-885892.56</v>
      </c>
      <c r="M10" s="46">
        <f>SUM(M8:M9)+0.14</f>
        <v>-507041.6</v>
      </c>
      <c r="N10" s="50">
        <f>SUM(C10:M10)</f>
        <v>9.9999998928979039E-3</v>
      </c>
      <c r="O10" s="37"/>
    </row>
    <row r="11" spans="1:16" x14ac:dyDescent="0.6"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47"/>
      <c r="N11" s="51"/>
    </row>
    <row r="12" spans="1:16" ht="13.75" thickBot="1" x14ac:dyDescent="0.75">
      <c r="A12" s="9" t="s">
        <v>24</v>
      </c>
      <c r="C12" s="35">
        <f>C10</f>
        <v>550247.02</v>
      </c>
      <c r="D12" s="36">
        <f t="shared" ref="D12:N12" si="1">D10</f>
        <v>0</v>
      </c>
      <c r="E12" s="36">
        <f t="shared" si="1"/>
        <v>0</v>
      </c>
      <c r="F12" s="36">
        <f t="shared" si="1"/>
        <v>0</v>
      </c>
      <c r="G12" s="36">
        <f t="shared" si="1"/>
        <v>0</v>
      </c>
      <c r="H12" s="36">
        <f t="shared" si="1"/>
        <v>0</v>
      </c>
      <c r="I12" s="36">
        <f t="shared" si="1"/>
        <v>0</v>
      </c>
      <c r="J12" s="36">
        <f t="shared" si="1"/>
        <v>2248497.0499999998</v>
      </c>
      <c r="K12" s="36">
        <f t="shared" si="1"/>
        <v>-1405809.9</v>
      </c>
      <c r="L12" s="36">
        <f t="shared" si="1"/>
        <v>-885892.56</v>
      </c>
      <c r="M12" s="48">
        <f>M10</f>
        <v>-507041.6</v>
      </c>
      <c r="N12" s="52">
        <f t="shared" si="1"/>
        <v>9.9999998928979039E-3</v>
      </c>
    </row>
    <row r="13" spans="1:16" ht="13.75" thickTop="1" x14ac:dyDescent="0.6"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47"/>
      <c r="N13" s="51"/>
    </row>
    <row r="14" spans="1:16" ht="13.75" thickBot="1" x14ac:dyDescent="0.75">
      <c r="A14" s="9" t="s">
        <v>15</v>
      </c>
      <c r="C14" s="35">
        <f>C12*2%</f>
        <v>11004.940400000001</v>
      </c>
      <c r="D14" s="36">
        <f t="shared" ref="D14:M14" si="2">D12*2%</f>
        <v>0</v>
      </c>
      <c r="E14" s="36">
        <f t="shared" si="2"/>
        <v>0</v>
      </c>
      <c r="F14" s="36">
        <f t="shared" si="2"/>
        <v>0</v>
      </c>
      <c r="G14" s="36">
        <f t="shared" si="2"/>
        <v>0</v>
      </c>
      <c r="H14" s="36">
        <f t="shared" si="2"/>
        <v>0</v>
      </c>
      <c r="I14" s="36">
        <f t="shared" si="2"/>
        <v>0</v>
      </c>
      <c r="J14" s="36">
        <f t="shared" si="2"/>
        <v>44969.940999999999</v>
      </c>
      <c r="K14" s="36">
        <f t="shared" si="2"/>
        <v>-28116.198</v>
      </c>
      <c r="L14" s="36">
        <f t="shared" si="2"/>
        <v>-17717.851200000001</v>
      </c>
      <c r="M14" s="48">
        <f t="shared" si="2"/>
        <v>-10140.832</v>
      </c>
      <c r="N14" s="52">
        <f>SUM(C14:M14)</f>
        <v>1.9999999676656444E-4</v>
      </c>
    </row>
    <row r="15" spans="1:16" ht="13.75" thickTop="1" x14ac:dyDescent="0.6">
      <c r="A15" s="10" t="s">
        <v>26</v>
      </c>
      <c r="C15" s="33">
        <f>C14/60</f>
        <v>183.41567333333336</v>
      </c>
      <c r="D15" s="34"/>
      <c r="E15" s="34"/>
      <c r="F15" s="34"/>
      <c r="G15" s="34">
        <f>G14/60</f>
        <v>0</v>
      </c>
      <c r="H15" s="34"/>
      <c r="I15" s="34"/>
      <c r="J15" s="34">
        <f>J14/60</f>
        <v>749.49901666666665</v>
      </c>
      <c r="K15" s="34">
        <f>K14/60</f>
        <v>-468.60329999999999</v>
      </c>
      <c r="L15" s="34">
        <f>L14/60</f>
        <v>-295.29752000000002</v>
      </c>
      <c r="M15" s="47">
        <f>M14/60</f>
        <v>-169.01386666666667</v>
      </c>
      <c r="N15" s="51">
        <f>SUM(C15:M15)</f>
        <v>3.3333333817608946E-6</v>
      </c>
    </row>
    <row r="16" spans="1:16" ht="13.75" thickBot="1" x14ac:dyDescent="0.75">
      <c r="A16" s="9" t="s">
        <v>16</v>
      </c>
      <c r="C16" s="35">
        <f>C14+C12</f>
        <v>561251.96039999998</v>
      </c>
      <c r="D16" s="36">
        <f t="shared" ref="D16:N16" si="3">D14+D12</f>
        <v>0</v>
      </c>
      <c r="E16" s="36">
        <f t="shared" si="3"/>
        <v>0</v>
      </c>
      <c r="F16" s="36">
        <f t="shared" si="3"/>
        <v>0</v>
      </c>
      <c r="G16" s="36">
        <f t="shared" si="3"/>
        <v>0</v>
      </c>
      <c r="H16" s="36">
        <f t="shared" si="3"/>
        <v>0</v>
      </c>
      <c r="I16" s="36">
        <f t="shared" si="3"/>
        <v>0</v>
      </c>
      <c r="J16" s="36">
        <f t="shared" si="3"/>
        <v>2293466.9909999999</v>
      </c>
      <c r="K16" s="36">
        <f t="shared" si="3"/>
        <v>-1433926.098</v>
      </c>
      <c r="L16" s="36">
        <f t="shared" si="3"/>
        <v>-903610.41120000009</v>
      </c>
      <c r="M16" s="48">
        <f t="shared" si="3"/>
        <v>-517182.43199999997</v>
      </c>
      <c r="N16" s="52">
        <f t="shared" si="3"/>
        <v>1.0199999889664468E-2</v>
      </c>
      <c r="O16" s="37" t="s">
        <v>23</v>
      </c>
    </row>
    <row r="17" spans="1:15" ht="13.75" thickTop="1" x14ac:dyDescent="0.6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5" x14ac:dyDescent="0.6">
      <c r="A18" s="17" t="s">
        <v>6</v>
      </c>
      <c r="B18" s="18"/>
      <c r="C18" s="38">
        <f t="shared" ref="C18:N18" si="4">SUM(C21:C80)</f>
        <v>561251.96039999975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2293466.990999999</v>
      </c>
      <c r="K18" s="38">
        <f t="shared" si="4"/>
        <v>-1433926.0980000016</v>
      </c>
      <c r="L18" s="38">
        <f t="shared" si="4"/>
        <v>-903610.41119999904</v>
      </c>
      <c r="M18" s="38">
        <f t="shared" si="4"/>
        <v>-517182.4422000004</v>
      </c>
      <c r="N18" s="19">
        <f t="shared" si="4"/>
        <v>0</v>
      </c>
    </row>
    <row r="19" spans="1:15" x14ac:dyDescent="0.6">
      <c r="A19" s="17"/>
      <c r="B19" s="1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19"/>
    </row>
    <row r="20" spans="1:15" x14ac:dyDescent="0.6">
      <c r="A20" s="20" t="s">
        <v>25</v>
      </c>
      <c r="B20" s="18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18"/>
    </row>
    <row r="21" spans="1:15" x14ac:dyDescent="0.6">
      <c r="A21" s="17">
        <v>1</v>
      </c>
      <c r="B21" s="21">
        <f>DATE(120,7,15)</f>
        <v>44027</v>
      </c>
      <c r="C21" s="39">
        <f t="shared" ref="C21:C32" si="5">(C$12/60)+(C$14/60)</f>
        <v>9354.1993399999992</v>
      </c>
      <c r="D21" s="39"/>
      <c r="E21" s="39"/>
      <c r="F21" s="39"/>
      <c r="G21" s="39">
        <f t="shared" ref="G21:G32" si="6">(G$12/60)+(G$14/60)</f>
        <v>0</v>
      </c>
      <c r="H21" s="39"/>
      <c r="I21" s="39"/>
      <c r="J21" s="39">
        <f t="shared" ref="J21:L32" si="7">(J$12/60)+(J$14/60)</f>
        <v>38224.449849999997</v>
      </c>
      <c r="K21" s="39">
        <f t="shared" si="7"/>
        <v>-23898.768299999996</v>
      </c>
      <c r="L21" s="39">
        <f t="shared" si="7"/>
        <v>-15060.17352</v>
      </c>
      <c r="M21" s="39">
        <f t="shared" ref="M21:M32" si="8">-SUM(C21:L21)</f>
        <v>-8619.7073700000001</v>
      </c>
      <c r="N21" s="19">
        <f>SUM(C21:M21)</f>
        <v>0</v>
      </c>
    </row>
    <row r="22" spans="1:15" x14ac:dyDescent="0.6">
      <c r="A22" s="17">
        <v>2</v>
      </c>
      <c r="B22" s="21">
        <f>EDATE(B21,1)</f>
        <v>44058</v>
      </c>
      <c r="C22" s="39">
        <f t="shared" si="5"/>
        <v>9354.1993399999992</v>
      </c>
      <c r="D22" s="39"/>
      <c r="E22" s="39"/>
      <c r="F22" s="39"/>
      <c r="G22" s="39">
        <f t="shared" si="6"/>
        <v>0</v>
      </c>
      <c r="H22" s="39"/>
      <c r="I22" s="39"/>
      <c r="J22" s="39">
        <f t="shared" si="7"/>
        <v>38224.449849999997</v>
      </c>
      <c r="K22" s="39">
        <f t="shared" si="7"/>
        <v>-23898.768299999996</v>
      </c>
      <c r="L22" s="39">
        <f t="shared" si="7"/>
        <v>-15060.17352</v>
      </c>
      <c r="M22" s="39">
        <f t="shared" si="8"/>
        <v>-8619.7073700000001</v>
      </c>
      <c r="N22" s="19">
        <f t="shared" ref="N22:N80" si="9">SUM(C22:M22)</f>
        <v>0</v>
      </c>
    </row>
    <row r="23" spans="1:15" x14ac:dyDescent="0.6">
      <c r="A23" s="17">
        <v>3</v>
      </c>
      <c r="B23" s="21">
        <f t="shared" ref="B23:B80" si="10">EDATE(B22,1)</f>
        <v>44089</v>
      </c>
      <c r="C23" s="39">
        <f t="shared" si="5"/>
        <v>9354.1993399999992</v>
      </c>
      <c r="D23" s="39"/>
      <c r="E23" s="39"/>
      <c r="F23" s="39"/>
      <c r="G23" s="39">
        <f t="shared" si="6"/>
        <v>0</v>
      </c>
      <c r="H23" s="39"/>
      <c r="I23" s="39"/>
      <c r="J23" s="39">
        <f t="shared" si="7"/>
        <v>38224.449849999997</v>
      </c>
      <c r="K23" s="39">
        <f t="shared" si="7"/>
        <v>-23898.768299999996</v>
      </c>
      <c r="L23" s="39">
        <f t="shared" si="7"/>
        <v>-15060.17352</v>
      </c>
      <c r="M23" s="49">
        <f t="shared" si="8"/>
        <v>-8619.7073700000001</v>
      </c>
      <c r="N23" s="19">
        <f t="shared" si="9"/>
        <v>0</v>
      </c>
    </row>
    <row r="24" spans="1:15" x14ac:dyDescent="0.6">
      <c r="A24" s="17">
        <v>4</v>
      </c>
      <c r="B24" s="21">
        <f t="shared" si="10"/>
        <v>44119</v>
      </c>
      <c r="C24" s="39">
        <f t="shared" si="5"/>
        <v>9354.1993399999992</v>
      </c>
      <c r="D24" s="39"/>
      <c r="E24" s="39"/>
      <c r="F24" s="39"/>
      <c r="G24" s="39">
        <f t="shared" si="6"/>
        <v>0</v>
      </c>
      <c r="H24" s="39"/>
      <c r="I24" s="39"/>
      <c r="J24" s="39">
        <f t="shared" si="7"/>
        <v>38224.449849999997</v>
      </c>
      <c r="K24" s="39">
        <f t="shared" si="7"/>
        <v>-23898.768299999996</v>
      </c>
      <c r="L24" s="39">
        <f t="shared" si="7"/>
        <v>-15060.17352</v>
      </c>
      <c r="M24" s="39">
        <f t="shared" si="8"/>
        <v>-8619.7073700000001</v>
      </c>
      <c r="N24" s="19">
        <f t="shared" si="9"/>
        <v>0</v>
      </c>
    </row>
    <row r="25" spans="1:15" x14ac:dyDescent="0.6">
      <c r="A25" s="17">
        <v>5</v>
      </c>
      <c r="B25" s="21">
        <f t="shared" si="10"/>
        <v>44150</v>
      </c>
      <c r="C25" s="39">
        <f t="shared" si="5"/>
        <v>9354.1993399999992</v>
      </c>
      <c r="D25" s="39"/>
      <c r="E25" s="39"/>
      <c r="F25" s="39"/>
      <c r="G25" s="39">
        <f t="shared" si="6"/>
        <v>0</v>
      </c>
      <c r="H25" s="39"/>
      <c r="I25" s="39"/>
      <c r="J25" s="39">
        <f t="shared" si="7"/>
        <v>38224.449849999997</v>
      </c>
      <c r="K25" s="39">
        <f t="shared" si="7"/>
        <v>-23898.768299999996</v>
      </c>
      <c r="L25" s="39">
        <f t="shared" si="7"/>
        <v>-15060.17352</v>
      </c>
      <c r="M25" s="39">
        <f t="shared" si="8"/>
        <v>-8619.7073700000001</v>
      </c>
      <c r="N25" s="19">
        <f t="shared" si="9"/>
        <v>0</v>
      </c>
    </row>
    <row r="26" spans="1:15" x14ac:dyDescent="0.6">
      <c r="A26" s="17">
        <v>6</v>
      </c>
      <c r="B26" s="21">
        <f t="shared" si="10"/>
        <v>44180</v>
      </c>
      <c r="C26" s="39">
        <f t="shared" si="5"/>
        <v>9354.1993399999992</v>
      </c>
      <c r="D26" s="39"/>
      <c r="E26" s="39"/>
      <c r="F26" s="39"/>
      <c r="G26" s="39">
        <f t="shared" si="6"/>
        <v>0</v>
      </c>
      <c r="H26" s="39"/>
      <c r="I26" s="39"/>
      <c r="J26" s="39">
        <f t="shared" si="7"/>
        <v>38224.449849999997</v>
      </c>
      <c r="K26" s="39">
        <f t="shared" si="7"/>
        <v>-23898.768299999996</v>
      </c>
      <c r="L26" s="39">
        <f t="shared" si="7"/>
        <v>-15060.17352</v>
      </c>
      <c r="M26" s="39">
        <f t="shared" si="8"/>
        <v>-8619.7073700000001</v>
      </c>
      <c r="N26" s="19">
        <f t="shared" si="9"/>
        <v>0</v>
      </c>
    </row>
    <row r="27" spans="1:15" x14ac:dyDescent="0.6">
      <c r="A27" s="17">
        <v>7</v>
      </c>
      <c r="B27" s="21">
        <f t="shared" si="10"/>
        <v>44211</v>
      </c>
      <c r="C27" s="39">
        <f t="shared" si="5"/>
        <v>9354.1993399999992</v>
      </c>
      <c r="D27" s="39"/>
      <c r="E27" s="39"/>
      <c r="F27" s="39"/>
      <c r="G27" s="39">
        <f t="shared" si="6"/>
        <v>0</v>
      </c>
      <c r="H27" s="39"/>
      <c r="I27" s="39"/>
      <c r="J27" s="39">
        <f t="shared" si="7"/>
        <v>38224.449849999997</v>
      </c>
      <c r="K27" s="39">
        <f t="shared" si="7"/>
        <v>-23898.768299999996</v>
      </c>
      <c r="L27" s="39">
        <f t="shared" si="7"/>
        <v>-15060.17352</v>
      </c>
      <c r="M27" s="39">
        <f t="shared" si="8"/>
        <v>-8619.7073700000001</v>
      </c>
      <c r="N27" s="19">
        <f t="shared" si="9"/>
        <v>0</v>
      </c>
    </row>
    <row r="28" spans="1:15" x14ac:dyDescent="0.6">
      <c r="A28" s="17">
        <v>8</v>
      </c>
      <c r="B28" s="21">
        <f t="shared" si="10"/>
        <v>44242</v>
      </c>
      <c r="C28" s="39">
        <f t="shared" si="5"/>
        <v>9354.1993399999992</v>
      </c>
      <c r="D28" s="39"/>
      <c r="E28" s="39"/>
      <c r="F28" s="39"/>
      <c r="G28" s="39">
        <f t="shared" si="6"/>
        <v>0</v>
      </c>
      <c r="H28" s="39"/>
      <c r="I28" s="39"/>
      <c r="J28" s="39">
        <f t="shared" si="7"/>
        <v>38224.449849999997</v>
      </c>
      <c r="K28" s="39">
        <f t="shared" si="7"/>
        <v>-23898.768299999996</v>
      </c>
      <c r="L28" s="39">
        <f t="shared" si="7"/>
        <v>-15060.17352</v>
      </c>
      <c r="M28" s="39">
        <f t="shared" si="8"/>
        <v>-8619.7073700000001</v>
      </c>
      <c r="N28" s="19">
        <f t="shared" si="9"/>
        <v>0</v>
      </c>
    </row>
    <row r="29" spans="1:15" x14ac:dyDescent="0.6">
      <c r="A29" s="17">
        <v>9</v>
      </c>
      <c r="B29" s="21">
        <f t="shared" si="10"/>
        <v>44270</v>
      </c>
      <c r="C29" s="39">
        <f t="shared" si="5"/>
        <v>9354.1993399999992</v>
      </c>
      <c r="D29" s="39"/>
      <c r="E29" s="39"/>
      <c r="F29" s="39"/>
      <c r="G29" s="39">
        <f t="shared" si="6"/>
        <v>0</v>
      </c>
      <c r="H29" s="39"/>
      <c r="I29" s="39"/>
      <c r="J29" s="39">
        <f t="shared" si="7"/>
        <v>38224.449849999997</v>
      </c>
      <c r="K29" s="39">
        <f t="shared" si="7"/>
        <v>-23898.768299999996</v>
      </c>
      <c r="L29" s="39">
        <f t="shared" si="7"/>
        <v>-15060.17352</v>
      </c>
      <c r="M29" s="39">
        <f t="shared" si="8"/>
        <v>-8619.7073700000001</v>
      </c>
      <c r="N29" s="19">
        <f t="shared" si="9"/>
        <v>0</v>
      </c>
    </row>
    <row r="30" spans="1:15" x14ac:dyDescent="0.6">
      <c r="A30" s="17">
        <v>10</v>
      </c>
      <c r="B30" s="21">
        <f t="shared" si="10"/>
        <v>44301</v>
      </c>
      <c r="C30" s="39">
        <f t="shared" si="5"/>
        <v>9354.1993399999992</v>
      </c>
      <c r="D30" s="39"/>
      <c r="E30" s="39"/>
      <c r="F30" s="39"/>
      <c r="G30" s="39">
        <f t="shared" si="6"/>
        <v>0</v>
      </c>
      <c r="H30" s="39"/>
      <c r="I30" s="39"/>
      <c r="J30" s="39">
        <f t="shared" si="7"/>
        <v>38224.449849999997</v>
      </c>
      <c r="K30" s="39">
        <f t="shared" si="7"/>
        <v>-23898.768299999996</v>
      </c>
      <c r="L30" s="39">
        <f t="shared" si="7"/>
        <v>-15060.17352</v>
      </c>
      <c r="M30" s="39">
        <f t="shared" si="8"/>
        <v>-8619.7073700000001</v>
      </c>
      <c r="N30" s="19">
        <f t="shared" si="9"/>
        <v>0</v>
      </c>
    </row>
    <row r="31" spans="1:15" x14ac:dyDescent="0.6">
      <c r="A31" s="17">
        <v>11</v>
      </c>
      <c r="B31" s="21">
        <f t="shared" si="10"/>
        <v>44331</v>
      </c>
      <c r="C31" s="39">
        <f t="shared" si="5"/>
        <v>9354.1993399999992</v>
      </c>
      <c r="D31" s="39"/>
      <c r="E31" s="39"/>
      <c r="F31" s="39"/>
      <c r="G31" s="39">
        <f t="shared" si="6"/>
        <v>0</v>
      </c>
      <c r="H31" s="39"/>
      <c r="I31" s="39"/>
      <c r="J31" s="39">
        <f t="shared" si="7"/>
        <v>38224.449849999997</v>
      </c>
      <c r="K31" s="39">
        <f t="shared" si="7"/>
        <v>-23898.768299999996</v>
      </c>
      <c r="L31" s="39">
        <f t="shared" si="7"/>
        <v>-15060.17352</v>
      </c>
      <c r="M31" s="39">
        <f t="shared" si="8"/>
        <v>-8619.7073700000001</v>
      </c>
      <c r="N31" s="19">
        <f t="shared" si="9"/>
        <v>0</v>
      </c>
    </row>
    <row r="32" spans="1:15" x14ac:dyDescent="0.6">
      <c r="A32" s="22">
        <v>12</v>
      </c>
      <c r="B32" s="23">
        <f t="shared" si="10"/>
        <v>44362</v>
      </c>
      <c r="C32" s="41">
        <f t="shared" si="5"/>
        <v>9354.1993399999992</v>
      </c>
      <c r="D32" s="41"/>
      <c r="E32" s="41"/>
      <c r="F32" s="41"/>
      <c r="G32" s="41">
        <f t="shared" si="6"/>
        <v>0</v>
      </c>
      <c r="H32" s="41"/>
      <c r="I32" s="41"/>
      <c r="J32" s="41">
        <f t="shared" si="7"/>
        <v>38224.449849999997</v>
      </c>
      <c r="K32" s="41">
        <f t="shared" si="7"/>
        <v>-23898.768299999996</v>
      </c>
      <c r="L32" s="41">
        <f t="shared" si="7"/>
        <v>-15060.17352</v>
      </c>
      <c r="M32" s="41">
        <f t="shared" si="8"/>
        <v>-8619.7073700000001</v>
      </c>
      <c r="N32" s="24">
        <f t="shared" si="9"/>
        <v>0</v>
      </c>
      <c r="O32" s="16" t="s">
        <v>17</v>
      </c>
    </row>
    <row r="33" spans="1:15" x14ac:dyDescent="0.6">
      <c r="A33" s="17">
        <v>13</v>
      </c>
      <c r="B33" s="21">
        <f t="shared" si="10"/>
        <v>44392</v>
      </c>
      <c r="C33" s="39">
        <f>(C$12/60)+(C$14/60)</f>
        <v>9354.1993399999992</v>
      </c>
      <c r="D33" s="39"/>
      <c r="E33" s="39"/>
      <c r="F33" s="39"/>
      <c r="G33" s="39">
        <f>(G$12/60)+(G$14/60)</f>
        <v>0</v>
      </c>
      <c r="H33" s="39"/>
      <c r="I33" s="39"/>
      <c r="J33" s="39">
        <f t="shared" ref="J33:L48" si="11">(J$12/60)+(J$14/60)</f>
        <v>38224.449849999997</v>
      </c>
      <c r="K33" s="39">
        <f t="shared" si="11"/>
        <v>-23898.768299999996</v>
      </c>
      <c r="L33" s="39">
        <f t="shared" si="11"/>
        <v>-15060.17352</v>
      </c>
      <c r="M33" s="39">
        <f t="shared" ref="M33:M80" si="12">-SUM(C33:L33)</f>
        <v>-8619.7073700000001</v>
      </c>
      <c r="N33" s="19">
        <f t="shared" si="9"/>
        <v>0</v>
      </c>
    </row>
    <row r="34" spans="1:15" x14ac:dyDescent="0.6">
      <c r="A34" s="17">
        <v>14</v>
      </c>
      <c r="B34" s="21">
        <f t="shared" si="10"/>
        <v>44423</v>
      </c>
      <c r="C34" s="39">
        <f t="shared" ref="C34:C80" si="13">(C$12/60)+(C$14/60)</f>
        <v>9354.1993399999992</v>
      </c>
      <c r="D34" s="39"/>
      <c r="E34" s="39"/>
      <c r="F34" s="39"/>
      <c r="G34" s="39">
        <f t="shared" ref="G34:G80" si="14">(G$12/60)+(G$14/60)</f>
        <v>0</v>
      </c>
      <c r="H34" s="39"/>
      <c r="I34" s="39"/>
      <c r="J34" s="39">
        <f t="shared" si="11"/>
        <v>38224.449849999997</v>
      </c>
      <c r="K34" s="39">
        <f t="shared" si="11"/>
        <v>-23898.768299999996</v>
      </c>
      <c r="L34" s="39">
        <f t="shared" si="11"/>
        <v>-15060.17352</v>
      </c>
      <c r="M34" s="39">
        <f t="shared" si="12"/>
        <v>-8619.7073700000001</v>
      </c>
      <c r="N34" s="19">
        <f t="shared" si="9"/>
        <v>0</v>
      </c>
    </row>
    <row r="35" spans="1:15" x14ac:dyDescent="0.6">
      <c r="A35" s="17">
        <v>15</v>
      </c>
      <c r="B35" s="21">
        <f t="shared" si="10"/>
        <v>44454</v>
      </c>
      <c r="C35" s="39">
        <f t="shared" si="13"/>
        <v>9354.1993399999992</v>
      </c>
      <c r="D35" s="39"/>
      <c r="E35" s="39"/>
      <c r="F35" s="39"/>
      <c r="G35" s="39">
        <f t="shared" si="14"/>
        <v>0</v>
      </c>
      <c r="H35" s="39"/>
      <c r="I35" s="39"/>
      <c r="J35" s="39">
        <f t="shared" si="11"/>
        <v>38224.449849999997</v>
      </c>
      <c r="K35" s="39">
        <f t="shared" si="11"/>
        <v>-23898.768299999996</v>
      </c>
      <c r="L35" s="39">
        <f t="shared" si="11"/>
        <v>-15060.17352</v>
      </c>
      <c r="M35" s="39">
        <f t="shared" si="12"/>
        <v>-8619.7073700000001</v>
      </c>
      <c r="N35" s="19">
        <f t="shared" si="9"/>
        <v>0</v>
      </c>
    </row>
    <row r="36" spans="1:15" x14ac:dyDescent="0.6">
      <c r="A36" s="17">
        <v>16</v>
      </c>
      <c r="B36" s="21">
        <f t="shared" si="10"/>
        <v>44484</v>
      </c>
      <c r="C36" s="39">
        <f t="shared" si="13"/>
        <v>9354.1993399999992</v>
      </c>
      <c r="D36" s="39"/>
      <c r="E36" s="39"/>
      <c r="F36" s="39"/>
      <c r="G36" s="39">
        <f t="shared" si="14"/>
        <v>0</v>
      </c>
      <c r="H36" s="39"/>
      <c r="I36" s="39"/>
      <c r="J36" s="39">
        <f t="shared" si="11"/>
        <v>38224.449849999997</v>
      </c>
      <c r="K36" s="39">
        <f t="shared" si="11"/>
        <v>-23898.768299999996</v>
      </c>
      <c r="L36" s="39">
        <f t="shared" si="11"/>
        <v>-15060.17352</v>
      </c>
      <c r="M36" s="39">
        <f t="shared" si="12"/>
        <v>-8619.7073700000001</v>
      </c>
      <c r="N36" s="19">
        <f t="shared" si="9"/>
        <v>0</v>
      </c>
    </row>
    <row r="37" spans="1:15" x14ac:dyDescent="0.6">
      <c r="A37" s="17">
        <v>17</v>
      </c>
      <c r="B37" s="21">
        <f t="shared" si="10"/>
        <v>44515</v>
      </c>
      <c r="C37" s="39">
        <f t="shared" si="13"/>
        <v>9354.1993399999992</v>
      </c>
      <c r="D37" s="39"/>
      <c r="E37" s="39"/>
      <c r="F37" s="39"/>
      <c r="G37" s="39">
        <f t="shared" si="14"/>
        <v>0</v>
      </c>
      <c r="H37" s="39"/>
      <c r="I37" s="39"/>
      <c r="J37" s="39">
        <f t="shared" si="11"/>
        <v>38224.449849999997</v>
      </c>
      <c r="K37" s="39">
        <f t="shared" si="11"/>
        <v>-23898.768299999996</v>
      </c>
      <c r="L37" s="39">
        <f t="shared" si="11"/>
        <v>-15060.17352</v>
      </c>
      <c r="M37" s="39">
        <f t="shared" si="12"/>
        <v>-8619.7073700000001</v>
      </c>
      <c r="N37" s="19">
        <f t="shared" si="9"/>
        <v>0</v>
      </c>
    </row>
    <row r="38" spans="1:15" x14ac:dyDescent="0.6">
      <c r="A38" s="17">
        <v>18</v>
      </c>
      <c r="B38" s="21">
        <f t="shared" si="10"/>
        <v>44545</v>
      </c>
      <c r="C38" s="39">
        <f t="shared" si="13"/>
        <v>9354.1993399999992</v>
      </c>
      <c r="D38" s="39"/>
      <c r="E38" s="39"/>
      <c r="F38" s="39"/>
      <c r="G38" s="39">
        <f t="shared" si="14"/>
        <v>0</v>
      </c>
      <c r="H38" s="39"/>
      <c r="I38" s="39"/>
      <c r="J38" s="39">
        <f t="shared" si="11"/>
        <v>38224.449849999997</v>
      </c>
      <c r="K38" s="39">
        <f t="shared" si="11"/>
        <v>-23898.768299999996</v>
      </c>
      <c r="L38" s="39">
        <f t="shared" si="11"/>
        <v>-15060.17352</v>
      </c>
      <c r="M38" s="39">
        <f t="shared" si="12"/>
        <v>-8619.7073700000001</v>
      </c>
      <c r="N38" s="19">
        <f t="shared" si="9"/>
        <v>0</v>
      </c>
    </row>
    <row r="39" spans="1:15" x14ac:dyDescent="0.6">
      <c r="A39" s="17">
        <v>19</v>
      </c>
      <c r="B39" s="21">
        <f t="shared" si="10"/>
        <v>44576</v>
      </c>
      <c r="C39" s="39">
        <f t="shared" si="13"/>
        <v>9354.1993399999992</v>
      </c>
      <c r="D39" s="39"/>
      <c r="E39" s="39"/>
      <c r="F39" s="39"/>
      <c r="G39" s="39">
        <f t="shared" si="14"/>
        <v>0</v>
      </c>
      <c r="H39" s="39"/>
      <c r="I39" s="39"/>
      <c r="J39" s="39">
        <f t="shared" si="11"/>
        <v>38224.449849999997</v>
      </c>
      <c r="K39" s="39">
        <f t="shared" si="11"/>
        <v>-23898.768299999996</v>
      </c>
      <c r="L39" s="39">
        <f t="shared" si="11"/>
        <v>-15060.17352</v>
      </c>
      <c r="M39" s="39">
        <f t="shared" si="12"/>
        <v>-8619.7073700000001</v>
      </c>
      <c r="N39" s="19">
        <f t="shared" si="9"/>
        <v>0</v>
      </c>
    </row>
    <row r="40" spans="1:15" x14ac:dyDescent="0.6">
      <c r="A40" s="17">
        <v>20</v>
      </c>
      <c r="B40" s="21">
        <f t="shared" si="10"/>
        <v>44607</v>
      </c>
      <c r="C40" s="39">
        <f t="shared" si="13"/>
        <v>9354.1993399999992</v>
      </c>
      <c r="D40" s="39"/>
      <c r="E40" s="39"/>
      <c r="F40" s="39"/>
      <c r="G40" s="39">
        <f t="shared" si="14"/>
        <v>0</v>
      </c>
      <c r="H40" s="39"/>
      <c r="I40" s="39"/>
      <c r="J40" s="39">
        <f t="shared" si="11"/>
        <v>38224.449849999997</v>
      </c>
      <c r="K40" s="39">
        <f t="shared" si="11"/>
        <v>-23898.768299999996</v>
      </c>
      <c r="L40" s="39">
        <f t="shared" si="11"/>
        <v>-15060.17352</v>
      </c>
      <c r="M40" s="39">
        <f t="shared" si="12"/>
        <v>-8619.7073700000001</v>
      </c>
      <c r="N40" s="19">
        <f t="shared" si="9"/>
        <v>0</v>
      </c>
    </row>
    <row r="41" spans="1:15" x14ac:dyDescent="0.6">
      <c r="A41" s="17">
        <v>21</v>
      </c>
      <c r="B41" s="21">
        <f t="shared" si="10"/>
        <v>44635</v>
      </c>
      <c r="C41" s="39">
        <f t="shared" si="13"/>
        <v>9354.1993399999992</v>
      </c>
      <c r="D41" s="39"/>
      <c r="E41" s="39"/>
      <c r="F41" s="39"/>
      <c r="G41" s="39">
        <f t="shared" si="14"/>
        <v>0</v>
      </c>
      <c r="H41" s="39"/>
      <c r="I41" s="39"/>
      <c r="J41" s="39">
        <f t="shared" si="11"/>
        <v>38224.449849999997</v>
      </c>
      <c r="K41" s="39">
        <f t="shared" si="11"/>
        <v>-23898.768299999996</v>
      </c>
      <c r="L41" s="39">
        <f t="shared" si="11"/>
        <v>-15060.17352</v>
      </c>
      <c r="M41" s="39">
        <f t="shared" si="12"/>
        <v>-8619.7073700000001</v>
      </c>
      <c r="N41" s="19">
        <f t="shared" si="9"/>
        <v>0</v>
      </c>
    </row>
    <row r="42" spans="1:15" x14ac:dyDescent="0.6">
      <c r="A42" s="17">
        <v>22</v>
      </c>
      <c r="B42" s="21">
        <f t="shared" si="10"/>
        <v>44666</v>
      </c>
      <c r="C42" s="39">
        <f t="shared" si="13"/>
        <v>9354.1993399999992</v>
      </c>
      <c r="D42" s="39"/>
      <c r="E42" s="39"/>
      <c r="F42" s="39"/>
      <c r="G42" s="39">
        <f t="shared" si="14"/>
        <v>0</v>
      </c>
      <c r="H42" s="39"/>
      <c r="I42" s="39"/>
      <c r="J42" s="39">
        <f t="shared" si="11"/>
        <v>38224.449849999997</v>
      </c>
      <c r="K42" s="39">
        <f t="shared" si="11"/>
        <v>-23898.768299999996</v>
      </c>
      <c r="L42" s="39">
        <f t="shared" si="11"/>
        <v>-15060.17352</v>
      </c>
      <c r="M42" s="39">
        <f t="shared" si="12"/>
        <v>-8619.7073700000001</v>
      </c>
      <c r="N42" s="19">
        <f t="shared" si="9"/>
        <v>0</v>
      </c>
    </row>
    <row r="43" spans="1:15" x14ac:dyDescent="0.6">
      <c r="A43" s="17">
        <v>23</v>
      </c>
      <c r="B43" s="21">
        <f t="shared" si="10"/>
        <v>44696</v>
      </c>
      <c r="C43" s="39">
        <f t="shared" si="13"/>
        <v>9354.1993399999992</v>
      </c>
      <c r="D43" s="39"/>
      <c r="E43" s="39"/>
      <c r="F43" s="39"/>
      <c r="G43" s="39">
        <f t="shared" si="14"/>
        <v>0</v>
      </c>
      <c r="H43" s="39"/>
      <c r="I43" s="39"/>
      <c r="J43" s="39">
        <f t="shared" si="11"/>
        <v>38224.449849999997</v>
      </c>
      <c r="K43" s="39">
        <f t="shared" si="11"/>
        <v>-23898.768299999996</v>
      </c>
      <c r="L43" s="39">
        <f t="shared" si="11"/>
        <v>-15060.17352</v>
      </c>
      <c r="M43" s="39">
        <f t="shared" si="12"/>
        <v>-8619.7073700000001</v>
      </c>
      <c r="N43" s="19">
        <f t="shared" si="9"/>
        <v>0</v>
      </c>
    </row>
    <row r="44" spans="1:15" x14ac:dyDescent="0.6">
      <c r="A44" s="22">
        <v>24</v>
      </c>
      <c r="B44" s="23">
        <f t="shared" si="10"/>
        <v>44727</v>
      </c>
      <c r="C44" s="41">
        <f t="shared" si="13"/>
        <v>9354.1993399999992</v>
      </c>
      <c r="D44" s="41"/>
      <c r="E44" s="41"/>
      <c r="F44" s="41"/>
      <c r="G44" s="41">
        <f t="shared" si="14"/>
        <v>0</v>
      </c>
      <c r="H44" s="41"/>
      <c r="I44" s="41"/>
      <c r="J44" s="41">
        <f t="shared" si="11"/>
        <v>38224.449849999997</v>
      </c>
      <c r="K44" s="41">
        <f t="shared" si="11"/>
        <v>-23898.768299999996</v>
      </c>
      <c r="L44" s="41">
        <f t="shared" si="11"/>
        <v>-15060.17352</v>
      </c>
      <c r="M44" s="41">
        <f t="shared" si="12"/>
        <v>-8619.7073700000001</v>
      </c>
      <c r="N44" s="24">
        <f t="shared" si="9"/>
        <v>0</v>
      </c>
      <c r="O44" s="16" t="s">
        <v>18</v>
      </c>
    </row>
    <row r="45" spans="1:15" x14ac:dyDescent="0.6">
      <c r="A45" s="17">
        <v>25</v>
      </c>
      <c r="B45" s="21">
        <f t="shared" si="10"/>
        <v>44757</v>
      </c>
      <c r="C45" s="39">
        <f t="shared" si="13"/>
        <v>9354.1993399999992</v>
      </c>
      <c r="D45" s="39"/>
      <c r="E45" s="39"/>
      <c r="F45" s="39"/>
      <c r="G45" s="39">
        <f t="shared" si="14"/>
        <v>0</v>
      </c>
      <c r="H45" s="39"/>
      <c r="I45" s="39"/>
      <c r="J45" s="39">
        <f t="shared" si="11"/>
        <v>38224.449849999997</v>
      </c>
      <c r="K45" s="39">
        <f t="shared" si="11"/>
        <v>-23898.768299999996</v>
      </c>
      <c r="L45" s="39">
        <f t="shared" si="11"/>
        <v>-15060.17352</v>
      </c>
      <c r="M45" s="39">
        <f t="shared" si="12"/>
        <v>-8619.7073700000001</v>
      </c>
      <c r="N45" s="19">
        <f t="shared" si="9"/>
        <v>0</v>
      </c>
    </row>
    <row r="46" spans="1:15" x14ac:dyDescent="0.6">
      <c r="A46" s="17">
        <v>26</v>
      </c>
      <c r="B46" s="21">
        <f t="shared" si="10"/>
        <v>44788</v>
      </c>
      <c r="C46" s="39">
        <f t="shared" si="13"/>
        <v>9354.1993399999992</v>
      </c>
      <c r="D46" s="39"/>
      <c r="E46" s="39"/>
      <c r="F46" s="39"/>
      <c r="G46" s="39">
        <f t="shared" si="14"/>
        <v>0</v>
      </c>
      <c r="H46" s="39"/>
      <c r="I46" s="39"/>
      <c r="J46" s="39">
        <f t="shared" si="11"/>
        <v>38224.449849999997</v>
      </c>
      <c r="K46" s="39">
        <f t="shared" si="11"/>
        <v>-23898.768299999996</v>
      </c>
      <c r="L46" s="39">
        <f t="shared" si="11"/>
        <v>-15060.17352</v>
      </c>
      <c r="M46" s="39">
        <f t="shared" si="12"/>
        <v>-8619.7073700000001</v>
      </c>
      <c r="N46" s="19">
        <f t="shared" si="9"/>
        <v>0</v>
      </c>
    </row>
    <row r="47" spans="1:15" x14ac:dyDescent="0.6">
      <c r="A47" s="17">
        <v>27</v>
      </c>
      <c r="B47" s="21">
        <f t="shared" si="10"/>
        <v>44819</v>
      </c>
      <c r="C47" s="39">
        <f t="shared" si="13"/>
        <v>9354.1993399999992</v>
      </c>
      <c r="D47" s="39"/>
      <c r="E47" s="39"/>
      <c r="F47" s="39"/>
      <c r="G47" s="39">
        <f t="shared" si="14"/>
        <v>0</v>
      </c>
      <c r="H47" s="39"/>
      <c r="I47" s="39"/>
      <c r="J47" s="39">
        <f t="shared" si="11"/>
        <v>38224.449849999997</v>
      </c>
      <c r="K47" s="39">
        <f t="shared" si="11"/>
        <v>-23898.768299999996</v>
      </c>
      <c r="L47" s="39">
        <f t="shared" si="11"/>
        <v>-15060.17352</v>
      </c>
      <c r="M47" s="39">
        <f t="shared" si="12"/>
        <v>-8619.7073700000001</v>
      </c>
      <c r="N47" s="19">
        <f t="shared" si="9"/>
        <v>0</v>
      </c>
    </row>
    <row r="48" spans="1:15" x14ac:dyDescent="0.6">
      <c r="A48" s="17">
        <v>28</v>
      </c>
      <c r="B48" s="21">
        <f t="shared" si="10"/>
        <v>44849</v>
      </c>
      <c r="C48" s="39">
        <f t="shared" si="13"/>
        <v>9354.1993399999992</v>
      </c>
      <c r="D48" s="39"/>
      <c r="E48" s="39"/>
      <c r="F48" s="39"/>
      <c r="G48" s="39">
        <f t="shared" si="14"/>
        <v>0</v>
      </c>
      <c r="H48" s="39"/>
      <c r="I48" s="39"/>
      <c r="J48" s="39">
        <f t="shared" si="11"/>
        <v>38224.449849999997</v>
      </c>
      <c r="K48" s="39">
        <f t="shared" si="11"/>
        <v>-23898.768299999996</v>
      </c>
      <c r="L48" s="39">
        <f t="shared" si="11"/>
        <v>-15060.17352</v>
      </c>
      <c r="M48" s="39">
        <f t="shared" si="12"/>
        <v>-8619.7073700000001</v>
      </c>
      <c r="N48" s="19">
        <f t="shared" si="9"/>
        <v>0</v>
      </c>
    </row>
    <row r="49" spans="1:15" x14ac:dyDescent="0.6">
      <c r="A49" s="17">
        <v>29</v>
      </c>
      <c r="B49" s="21">
        <f t="shared" si="10"/>
        <v>44880</v>
      </c>
      <c r="C49" s="39">
        <f t="shared" si="13"/>
        <v>9354.1993399999992</v>
      </c>
      <c r="D49" s="39"/>
      <c r="E49" s="39"/>
      <c r="F49" s="39"/>
      <c r="G49" s="39">
        <f t="shared" si="14"/>
        <v>0</v>
      </c>
      <c r="H49" s="39"/>
      <c r="I49" s="39"/>
      <c r="J49" s="39">
        <f t="shared" ref="J49:L64" si="15">(J$12/60)+(J$14/60)</f>
        <v>38224.449849999997</v>
      </c>
      <c r="K49" s="39">
        <f t="shared" si="15"/>
        <v>-23898.768299999996</v>
      </c>
      <c r="L49" s="39">
        <f t="shared" si="15"/>
        <v>-15060.17352</v>
      </c>
      <c r="M49" s="39">
        <f t="shared" si="12"/>
        <v>-8619.7073700000001</v>
      </c>
      <c r="N49" s="19">
        <f t="shared" si="9"/>
        <v>0</v>
      </c>
    </row>
    <row r="50" spans="1:15" x14ac:dyDescent="0.6">
      <c r="A50" s="17">
        <v>30</v>
      </c>
      <c r="B50" s="21">
        <f t="shared" si="10"/>
        <v>44910</v>
      </c>
      <c r="C50" s="39">
        <f t="shared" si="13"/>
        <v>9354.1993399999992</v>
      </c>
      <c r="D50" s="39"/>
      <c r="E50" s="39"/>
      <c r="F50" s="39"/>
      <c r="G50" s="39">
        <f t="shared" si="14"/>
        <v>0</v>
      </c>
      <c r="H50" s="39"/>
      <c r="I50" s="39"/>
      <c r="J50" s="39">
        <f t="shared" si="15"/>
        <v>38224.449849999997</v>
      </c>
      <c r="K50" s="39">
        <f t="shared" si="15"/>
        <v>-23898.768299999996</v>
      </c>
      <c r="L50" s="39">
        <f t="shared" si="15"/>
        <v>-15060.17352</v>
      </c>
      <c r="M50" s="39">
        <f t="shared" si="12"/>
        <v>-8619.7073700000001</v>
      </c>
      <c r="N50" s="19">
        <f t="shared" si="9"/>
        <v>0</v>
      </c>
    </row>
    <row r="51" spans="1:15" x14ac:dyDescent="0.6">
      <c r="A51" s="17">
        <v>31</v>
      </c>
      <c r="B51" s="21">
        <f t="shared" si="10"/>
        <v>44941</v>
      </c>
      <c r="C51" s="39">
        <f t="shared" si="13"/>
        <v>9354.1993399999992</v>
      </c>
      <c r="D51" s="39"/>
      <c r="E51" s="39"/>
      <c r="F51" s="39"/>
      <c r="G51" s="39">
        <f t="shared" si="14"/>
        <v>0</v>
      </c>
      <c r="H51" s="39"/>
      <c r="I51" s="39"/>
      <c r="J51" s="39">
        <f t="shared" si="15"/>
        <v>38224.449849999997</v>
      </c>
      <c r="K51" s="39">
        <f t="shared" si="15"/>
        <v>-23898.768299999996</v>
      </c>
      <c r="L51" s="39">
        <f t="shared" si="15"/>
        <v>-15060.17352</v>
      </c>
      <c r="M51" s="39">
        <f t="shared" si="12"/>
        <v>-8619.7073700000001</v>
      </c>
      <c r="N51" s="19">
        <f t="shared" si="9"/>
        <v>0</v>
      </c>
    </row>
    <row r="52" spans="1:15" x14ac:dyDescent="0.6">
      <c r="A52" s="17">
        <v>32</v>
      </c>
      <c r="B52" s="21">
        <f t="shared" si="10"/>
        <v>44972</v>
      </c>
      <c r="C52" s="39">
        <f t="shared" si="13"/>
        <v>9354.1993399999992</v>
      </c>
      <c r="D52" s="39"/>
      <c r="E52" s="39"/>
      <c r="F52" s="39"/>
      <c r="G52" s="39">
        <f t="shared" si="14"/>
        <v>0</v>
      </c>
      <c r="H52" s="39"/>
      <c r="I52" s="39"/>
      <c r="J52" s="39">
        <f t="shared" si="15"/>
        <v>38224.449849999997</v>
      </c>
      <c r="K52" s="39">
        <f t="shared" si="15"/>
        <v>-23898.768299999996</v>
      </c>
      <c r="L52" s="39">
        <f t="shared" si="15"/>
        <v>-15060.17352</v>
      </c>
      <c r="M52" s="39">
        <f t="shared" si="12"/>
        <v>-8619.7073700000001</v>
      </c>
      <c r="N52" s="19">
        <f t="shared" si="9"/>
        <v>0</v>
      </c>
    </row>
    <row r="53" spans="1:15" x14ac:dyDescent="0.6">
      <c r="A53" s="17">
        <v>33</v>
      </c>
      <c r="B53" s="21">
        <f t="shared" si="10"/>
        <v>45000</v>
      </c>
      <c r="C53" s="39">
        <f t="shared" si="13"/>
        <v>9354.1993399999992</v>
      </c>
      <c r="D53" s="39"/>
      <c r="E53" s="39"/>
      <c r="F53" s="39"/>
      <c r="G53" s="39">
        <f t="shared" si="14"/>
        <v>0</v>
      </c>
      <c r="H53" s="39"/>
      <c r="I53" s="39"/>
      <c r="J53" s="39">
        <f t="shared" si="15"/>
        <v>38224.449849999997</v>
      </c>
      <c r="K53" s="39">
        <f t="shared" si="15"/>
        <v>-23898.768299999996</v>
      </c>
      <c r="L53" s="39">
        <f t="shared" si="15"/>
        <v>-15060.17352</v>
      </c>
      <c r="M53" s="39">
        <f t="shared" si="12"/>
        <v>-8619.7073700000001</v>
      </c>
      <c r="N53" s="19">
        <f t="shared" si="9"/>
        <v>0</v>
      </c>
    </row>
    <row r="54" spans="1:15" x14ac:dyDescent="0.6">
      <c r="A54" s="17">
        <v>34</v>
      </c>
      <c r="B54" s="21">
        <f t="shared" si="10"/>
        <v>45031</v>
      </c>
      <c r="C54" s="39">
        <f t="shared" si="13"/>
        <v>9354.1993399999992</v>
      </c>
      <c r="D54" s="39"/>
      <c r="E54" s="39"/>
      <c r="F54" s="39"/>
      <c r="G54" s="39">
        <f t="shared" si="14"/>
        <v>0</v>
      </c>
      <c r="H54" s="39"/>
      <c r="I54" s="39"/>
      <c r="J54" s="39">
        <f t="shared" si="15"/>
        <v>38224.449849999997</v>
      </c>
      <c r="K54" s="39">
        <f t="shared" si="15"/>
        <v>-23898.768299999996</v>
      </c>
      <c r="L54" s="39">
        <f t="shared" si="15"/>
        <v>-15060.17352</v>
      </c>
      <c r="M54" s="39">
        <f t="shared" si="12"/>
        <v>-8619.7073700000001</v>
      </c>
      <c r="N54" s="19">
        <f t="shared" si="9"/>
        <v>0</v>
      </c>
    </row>
    <row r="55" spans="1:15" x14ac:dyDescent="0.6">
      <c r="A55" s="17">
        <v>35</v>
      </c>
      <c r="B55" s="21">
        <f t="shared" si="10"/>
        <v>45061</v>
      </c>
      <c r="C55" s="39">
        <f t="shared" si="13"/>
        <v>9354.1993399999992</v>
      </c>
      <c r="D55" s="39"/>
      <c r="E55" s="39"/>
      <c r="F55" s="39"/>
      <c r="G55" s="39">
        <f t="shared" si="14"/>
        <v>0</v>
      </c>
      <c r="H55" s="39"/>
      <c r="I55" s="39"/>
      <c r="J55" s="39">
        <f t="shared" si="15"/>
        <v>38224.449849999997</v>
      </c>
      <c r="K55" s="39">
        <f t="shared" si="15"/>
        <v>-23898.768299999996</v>
      </c>
      <c r="L55" s="39">
        <f t="shared" si="15"/>
        <v>-15060.17352</v>
      </c>
      <c r="M55" s="39">
        <f t="shared" si="12"/>
        <v>-8619.7073700000001</v>
      </c>
      <c r="N55" s="19">
        <f t="shared" si="9"/>
        <v>0</v>
      </c>
    </row>
    <row r="56" spans="1:15" x14ac:dyDescent="0.6">
      <c r="A56" s="22">
        <v>36</v>
      </c>
      <c r="B56" s="23">
        <f t="shared" si="10"/>
        <v>45092</v>
      </c>
      <c r="C56" s="41">
        <f t="shared" si="13"/>
        <v>9354.1993399999992</v>
      </c>
      <c r="D56" s="41"/>
      <c r="E56" s="41"/>
      <c r="F56" s="41"/>
      <c r="G56" s="41">
        <f t="shared" si="14"/>
        <v>0</v>
      </c>
      <c r="H56" s="41"/>
      <c r="I56" s="41"/>
      <c r="J56" s="41">
        <f t="shared" si="15"/>
        <v>38224.449849999997</v>
      </c>
      <c r="K56" s="41">
        <f t="shared" si="15"/>
        <v>-23898.768299999996</v>
      </c>
      <c r="L56" s="41">
        <f t="shared" si="15"/>
        <v>-15060.17352</v>
      </c>
      <c r="M56" s="41">
        <f t="shared" si="12"/>
        <v>-8619.7073700000001</v>
      </c>
      <c r="N56" s="24">
        <f t="shared" si="9"/>
        <v>0</v>
      </c>
      <c r="O56" s="16" t="s">
        <v>19</v>
      </c>
    </row>
    <row r="57" spans="1:15" x14ac:dyDescent="0.6">
      <c r="A57" s="17">
        <v>37</v>
      </c>
      <c r="B57" s="21">
        <f t="shared" si="10"/>
        <v>45122</v>
      </c>
      <c r="C57" s="39">
        <f t="shared" si="13"/>
        <v>9354.1993399999992</v>
      </c>
      <c r="D57" s="39"/>
      <c r="E57" s="39"/>
      <c r="F57" s="39"/>
      <c r="G57" s="39">
        <f t="shared" si="14"/>
        <v>0</v>
      </c>
      <c r="H57" s="39"/>
      <c r="I57" s="39"/>
      <c r="J57" s="39">
        <f t="shared" si="15"/>
        <v>38224.449849999997</v>
      </c>
      <c r="K57" s="39">
        <f t="shared" si="15"/>
        <v>-23898.768299999996</v>
      </c>
      <c r="L57" s="39">
        <f t="shared" si="15"/>
        <v>-15060.17352</v>
      </c>
      <c r="M57" s="39">
        <f t="shared" si="12"/>
        <v>-8619.7073700000001</v>
      </c>
      <c r="N57" s="19">
        <f t="shared" si="9"/>
        <v>0</v>
      </c>
    </row>
    <row r="58" spans="1:15" x14ac:dyDescent="0.6">
      <c r="A58" s="17">
        <v>38</v>
      </c>
      <c r="B58" s="21">
        <f t="shared" si="10"/>
        <v>45153</v>
      </c>
      <c r="C58" s="39">
        <f t="shared" si="13"/>
        <v>9354.1993399999992</v>
      </c>
      <c r="D58" s="39"/>
      <c r="E58" s="39"/>
      <c r="F58" s="39"/>
      <c r="G58" s="39">
        <f t="shared" si="14"/>
        <v>0</v>
      </c>
      <c r="H58" s="39"/>
      <c r="I58" s="39"/>
      <c r="J58" s="39">
        <f t="shared" si="15"/>
        <v>38224.449849999997</v>
      </c>
      <c r="K58" s="39">
        <f t="shared" si="15"/>
        <v>-23898.768299999996</v>
      </c>
      <c r="L58" s="39">
        <f t="shared" si="15"/>
        <v>-15060.17352</v>
      </c>
      <c r="M58" s="39">
        <f t="shared" si="12"/>
        <v>-8619.7073700000001</v>
      </c>
      <c r="N58" s="19">
        <f t="shared" si="9"/>
        <v>0</v>
      </c>
    </row>
    <row r="59" spans="1:15" x14ac:dyDescent="0.6">
      <c r="A59" s="17">
        <v>39</v>
      </c>
      <c r="B59" s="21">
        <f t="shared" si="10"/>
        <v>45184</v>
      </c>
      <c r="C59" s="39">
        <f t="shared" si="13"/>
        <v>9354.1993399999992</v>
      </c>
      <c r="D59" s="39"/>
      <c r="E59" s="39"/>
      <c r="F59" s="39"/>
      <c r="G59" s="39">
        <f t="shared" si="14"/>
        <v>0</v>
      </c>
      <c r="H59" s="39"/>
      <c r="I59" s="39"/>
      <c r="J59" s="39">
        <f t="shared" si="15"/>
        <v>38224.449849999997</v>
      </c>
      <c r="K59" s="39">
        <f t="shared" si="15"/>
        <v>-23898.768299999996</v>
      </c>
      <c r="L59" s="39">
        <f t="shared" si="15"/>
        <v>-15060.17352</v>
      </c>
      <c r="M59" s="39">
        <f t="shared" si="12"/>
        <v>-8619.7073700000001</v>
      </c>
      <c r="N59" s="19">
        <f t="shared" si="9"/>
        <v>0</v>
      </c>
    </row>
    <row r="60" spans="1:15" x14ac:dyDescent="0.6">
      <c r="A60" s="17">
        <v>40</v>
      </c>
      <c r="B60" s="21">
        <f t="shared" si="10"/>
        <v>45214</v>
      </c>
      <c r="C60" s="39">
        <f t="shared" si="13"/>
        <v>9354.1993399999992</v>
      </c>
      <c r="D60" s="39"/>
      <c r="E60" s="39"/>
      <c r="F60" s="39"/>
      <c r="G60" s="39">
        <f t="shared" si="14"/>
        <v>0</v>
      </c>
      <c r="H60" s="39"/>
      <c r="I60" s="39"/>
      <c r="J60" s="39">
        <f t="shared" si="15"/>
        <v>38224.449849999997</v>
      </c>
      <c r="K60" s="39">
        <f t="shared" si="15"/>
        <v>-23898.768299999996</v>
      </c>
      <c r="L60" s="39">
        <f t="shared" si="15"/>
        <v>-15060.17352</v>
      </c>
      <c r="M60" s="39">
        <f t="shared" si="12"/>
        <v>-8619.7073700000001</v>
      </c>
      <c r="N60" s="19">
        <f t="shared" si="9"/>
        <v>0</v>
      </c>
    </row>
    <row r="61" spans="1:15" x14ac:dyDescent="0.6">
      <c r="A61" s="17">
        <v>41</v>
      </c>
      <c r="B61" s="21">
        <f t="shared" si="10"/>
        <v>45245</v>
      </c>
      <c r="C61" s="39">
        <f t="shared" si="13"/>
        <v>9354.1993399999992</v>
      </c>
      <c r="D61" s="39"/>
      <c r="E61" s="39"/>
      <c r="F61" s="39"/>
      <c r="G61" s="39">
        <f t="shared" si="14"/>
        <v>0</v>
      </c>
      <c r="H61" s="39"/>
      <c r="I61" s="39"/>
      <c r="J61" s="39">
        <f t="shared" si="15"/>
        <v>38224.449849999997</v>
      </c>
      <c r="K61" s="39">
        <f t="shared" si="15"/>
        <v>-23898.768299999996</v>
      </c>
      <c r="L61" s="39">
        <f t="shared" si="15"/>
        <v>-15060.17352</v>
      </c>
      <c r="M61" s="39">
        <f t="shared" si="12"/>
        <v>-8619.7073700000001</v>
      </c>
      <c r="N61" s="19">
        <f t="shared" si="9"/>
        <v>0</v>
      </c>
    </row>
    <row r="62" spans="1:15" x14ac:dyDescent="0.6">
      <c r="A62" s="17">
        <v>42</v>
      </c>
      <c r="B62" s="21">
        <f t="shared" si="10"/>
        <v>45275</v>
      </c>
      <c r="C62" s="39">
        <f t="shared" si="13"/>
        <v>9354.1993399999992</v>
      </c>
      <c r="D62" s="39"/>
      <c r="E62" s="39"/>
      <c r="F62" s="39"/>
      <c r="G62" s="39">
        <f t="shared" si="14"/>
        <v>0</v>
      </c>
      <c r="H62" s="39"/>
      <c r="I62" s="39"/>
      <c r="J62" s="39">
        <f t="shared" si="15"/>
        <v>38224.449849999997</v>
      </c>
      <c r="K62" s="39">
        <f t="shared" si="15"/>
        <v>-23898.768299999996</v>
      </c>
      <c r="L62" s="39">
        <f t="shared" si="15"/>
        <v>-15060.17352</v>
      </c>
      <c r="M62" s="39">
        <f t="shared" si="12"/>
        <v>-8619.7073700000001</v>
      </c>
      <c r="N62" s="19">
        <f t="shared" si="9"/>
        <v>0</v>
      </c>
    </row>
    <row r="63" spans="1:15" x14ac:dyDescent="0.6">
      <c r="A63" s="17">
        <v>43</v>
      </c>
      <c r="B63" s="21">
        <f t="shared" si="10"/>
        <v>45306</v>
      </c>
      <c r="C63" s="39">
        <f t="shared" si="13"/>
        <v>9354.1993399999992</v>
      </c>
      <c r="D63" s="39"/>
      <c r="E63" s="39"/>
      <c r="F63" s="39"/>
      <c r="G63" s="39">
        <f t="shared" si="14"/>
        <v>0</v>
      </c>
      <c r="H63" s="39"/>
      <c r="I63" s="39"/>
      <c r="J63" s="39">
        <f t="shared" si="15"/>
        <v>38224.449849999997</v>
      </c>
      <c r="K63" s="39">
        <f t="shared" si="15"/>
        <v>-23898.768299999996</v>
      </c>
      <c r="L63" s="39">
        <f t="shared" si="15"/>
        <v>-15060.17352</v>
      </c>
      <c r="M63" s="39">
        <f t="shared" si="12"/>
        <v>-8619.7073700000001</v>
      </c>
      <c r="N63" s="19">
        <f t="shared" si="9"/>
        <v>0</v>
      </c>
    </row>
    <row r="64" spans="1:15" x14ac:dyDescent="0.6">
      <c r="A64" s="17">
        <v>44</v>
      </c>
      <c r="B64" s="21">
        <f t="shared" si="10"/>
        <v>45337</v>
      </c>
      <c r="C64" s="39">
        <f t="shared" si="13"/>
        <v>9354.1993399999992</v>
      </c>
      <c r="D64" s="39"/>
      <c r="E64" s="39"/>
      <c r="F64" s="39"/>
      <c r="G64" s="39">
        <f t="shared" si="14"/>
        <v>0</v>
      </c>
      <c r="H64" s="39"/>
      <c r="I64" s="39"/>
      <c r="J64" s="39">
        <f t="shared" si="15"/>
        <v>38224.449849999997</v>
      </c>
      <c r="K64" s="39">
        <f t="shared" si="15"/>
        <v>-23898.768299999996</v>
      </c>
      <c r="L64" s="39">
        <f t="shared" si="15"/>
        <v>-15060.17352</v>
      </c>
      <c r="M64" s="39">
        <f t="shared" si="12"/>
        <v>-8619.7073700000001</v>
      </c>
      <c r="N64" s="19">
        <f t="shared" si="9"/>
        <v>0</v>
      </c>
    </row>
    <row r="65" spans="1:15" x14ac:dyDescent="0.6">
      <c r="A65" s="17">
        <v>45</v>
      </c>
      <c r="B65" s="21">
        <f t="shared" si="10"/>
        <v>45366</v>
      </c>
      <c r="C65" s="39">
        <f t="shared" si="13"/>
        <v>9354.1993399999992</v>
      </c>
      <c r="D65" s="39"/>
      <c r="E65" s="39"/>
      <c r="F65" s="39"/>
      <c r="G65" s="39">
        <f t="shared" si="14"/>
        <v>0</v>
      </c>
      <c r="H65" s="39"/>
      <c r="I65" s="39"/>
      <c r="J65" s="39">
        <f t="shared" ref="J65:L80" si="16">(J$12/60)+(J$14/60)</f>
        <v>38224.449849999997</v>
      </c>
      <c r="K65" s="39">
        <f t="shared" si="16"/>
        <v>-23898.768299999996</v>
      </c>
      <c r="L65" s="39">
        <f t="shared" si="16"/>
        <v>-15060.17352</v>
      </c>
      <c r="M65" s="39">
        <f t="shared" si="12"/>
        <v>-8619.7073700000001</v>
      </c>
      <c r="N65" s="19">
        <f t="shared" si="9"/>
        <v>0</v>
      </c>
    </row>
    <row r="66" spans="1:15" x14ac:dyDescent="0.6">
      <c r="A66" s="17">
        <v>46</v>
      </c>
      <c r="B66" s="21">
        <f t="shared" si="10"/>
        <v>45397</v>
      </c>
      <c r="C66" s="39">
        <f t="shared" si="13"/>
        <v>9354.1993399999992</v>
      </c>
      <c r="D66" s="39"/>
      <c r="E66" s="39"/>
      <c r="F66" s="39"/>
      <c r="G66" s="39">
        <f t="shared" si="14"/>
        <v>0</v>
      </c>
      <c r="H66" s="39"/>
      <c r="I66" s="39"/>
      <c r="J66" s="39">
        <f t="shared" si="16"/>
        <v>38224.449849999997</v>
      </c>
      <c r="K66" s="39">
        <f t="shared" si="16"/>
        <v>-23898.768299999996</v>
      </c>
      <c r="L66" s="39">
        <f t="shared" si="16"/>
        <v>-15060.17352</v>
      </c>
      <c r="M66" s="39">
        <f t="shared" si="12"/>
        <v>-8619.7073700000001</v>
      </c>
      <c r="N66" s="19">
        <f t="shared" si="9"/>
        <v>0</v>
      </c>
    </row>
    <row r="67" spans="1:15" x14ac:dyDescent="0.6">
      <c r="A67" s="17">
        <v>47</v>
      </c>
      <c r="B67" s="21">
        <f t="shared" si="10"/>
        <v>45427</v>
      </c>
      <c r="C67" s="39">
        <f t="shared" si="13"/>
        <v>9354.1993399999992</v>
      </c>
      <c r="D67" s="39"/>
      <c r="E67" s="39"/>
      <c r="F67" s="39"/>
      <c r="G67" s="39">
        <f t="shared" si="14"/>
        <v>0</v>
      </c>
      <c r="H67" s="39"/>
      <c r="I67" s="39"/>
      <c r="J67" s="39">
        <f t="shared" si="16"/>
        <v>38224.449849999997</v>
      </c>
      <c r="K67" s="39">
        <f t="shared" si="16"/>
        <v>-23898.768299999996</v>
      </c>
      <c r="L67" s="39">
        <f t="shared" si="16"/>
        <v>-15060.17352</v>
      </c>
      <c r="M67" s="39">
        <f t="shared" si="12"/>
        <v>-8619.7073700000001</v>
      </c>
      <c r="N67" s="19">
        <f t="shared" si="9"/>
        <v>0</v>
      </c>
    </row>
    <row r="68" spans="1:15" x14ac:dyDescent="0.6">
      <c r="A68" s="22">
        <v>48</v>
      </c>
      <c r="B68" s="23">
        <f t="shared" si="10"/>
        <v>45458</v>
      </c>
      <c r="C68" s="41">
        <f t="shared" si="13"/>
        <v>9354.1993399999992</v>
      </c>
      <c r="D68" s="41"/>
      <c r="E68" s="41"/>
      <c r="F68" s="41"/>
      <c r="G68" s="41">
        <f t="shared" si="14"/>
        <v>0</v>
      </c>
      <c r="H68" s="41"/>
      <c r="I68" s="41"/>
      <c r="J68" s="41">
        <f t="shared" si="16"/>
        <v>38224.449849999997</v>
      </c>
      <c r="K68" s="41">
        <f t="shared" si="16"/>
        <v>-23898.768299999996</v>
      </c>
      <c r="L68" s="41">
        <f t="shared" si="16"/>
        <v>-15060.17352</v>
      </c>
      <c r="M68" s="41">
        <f t="shared" si="12"/>
        <v>-8619.7073700000001</v>
      </c>
      <c r="N68" s="24">
        <f t="shared" si="9"/>
        <v>0</v>
      </c>
      <c r="O68" s="16" t="s">
        <v>20</v>
      </c>
    </row>
    <row r="69" spans="1:15" x14ac:dyDescent="0.6">
      <c r="A69" s="17">
        <v>49</v>
      </c>
      <c r="B69" s="21">
        <f t="shared" si="10"/>
        <v>45488</v>
      </c>
      <c r="C69" s="39">
        <f t="shared" si="13"/>
        <v>9354.1993399999992</v>
      </c>
      <c r="D69" s="39"/>
      <c r="E69" s="39"/>
      <c r="F69" s="39"/>
      <c r="G69" s="39">
        <f t="shared" si="14"/>
        <v>0</v>
      </c>
      <c r="H69" s="39"/>
      <c r="I69" s="39"/>
      <c r="J69" s="39">
        <f t="shared" si="16"/>
        <v>38224.449849999997</v>
      </c>
      <c r="K69" s="39">
        <f t="shared" si="16"/>
        <v>-23898.768299999996</v>
      </c>
      <c r="L69" s="39">
        <f t="shared" si="16"/>
        <v>-15060.17352</v>
      </c>
      <c r="M69" s="39">
        <f t="shared" si="12"/>
        <v>-8619.7073700000001</v>
      </c>
      <c r="N69" s="19">
        <f t="shared" si="9"/>
        <v>0</v>
      </c>
    </row>
    <row r="70" spans="1:15" x14ac:dyDescent="0.6">
      <c r="A70" s="17">
        <v>50</v>
      </c>
      <c r="B70" s="21">
        <f t="shared" si="10"/>
        <v>45519</v>
      </c>
      <c r="C70" s="39">
        <f t="shared" si="13"/>
        <v>9354.1993399999992</v>
      </c>
      <c r="D70" s="39"/>
      <c r="E70" s="39"/>
      <c r="F70" s="39"/>
      <c r="G70" s="39">
        <f t="shared" si="14"/>
        <v>0</v>
      </c>
      <c r="H70" s="39"/>
      <c r="I70" s="39"/>
      <c r="J70" s="39">
        <f t="shared" si="16"/>
        <v>38224.449849999997</v>
      </c>
      <c r="K70" s="39">
        <f t="shared" si="16"/>
        <v>-23898.768299999996</v>
      </c>
      <c r="L70" s="39">
        <f t="shared" si="16"/>
        <v>-15060.17352</v>
      </c>
      <c r="M70" s="39">
        <f t="shared" si="12"/>
        <v>-8619.7073700000001</v>
      </c>
      <c r="N70" s="19">
        <f t="shared" si="9"/>
        <v>0</v>
      </c>
    </row>
    <row r="71" spans="1:15" x14ac:dyDescent="0.6">
      <c r="A71" s="17">
        <v>51</v>
      </c>
      <c r="B71" s="21">
        <f t="shared" si="10"/>
        <v>45550</v>
      </c>
      <c r="C71" s="39">
        <f t="shared" si="13"/>
        <v>9354.1993399999992</v>
      </c>
      <c r="D71" s="39"/>
      <c r="E71" s="39"/>
      <c r="F71" s="39"/>
      <c r="G71" s="39">
        <f t="shared" si="14"/>
        <v>0</v>
      </c>
      <c r="H71" s="39"/>
      <c r="I71" s="39"/>
      <c r="J71" s="39">
        <f t="shared" si="16"/>
        <v>38224.449849999997</v>
      </c>
      <c r="K71" s="39">
        <f t="shared" si="16"/>
        <v>-23898.768299999996</v>
      </c>
      <c r="L71" s="39">
        <f t="shared" si="16"/>
        <v>-15060.17352</v>
      </c>
      <c r="M71" s="39">
        <f t="shared" si="12"/>
        <v>-8619.7073700000001</v>
      </c>
      <c r="N71" s="19">
        <f t="shared" si="9"/>
        <v>0</v>
      </c>
    </row>
    <row r="72" spans="1:15" x14ac:dyDescent="0.6">
      <c r="A72" s="17">
        <v>52</v>
      </c>
      <c r="B72" s="21">
        <f t="shared" si="10"/>
        <v>45580</v>
      </c>
      <c r="C72" s="39">
        <f t="shared" si="13"/>
        <v>9354.1993399999992</v>
      </c>
      <c r="D72" s="39"/>
      <c r="E72" s="39"/>
      <c r="F72" s="39"/>
      <c r="G72" s="39">
        <f t="shared" si="14"/>
        <v>0</v>
      </c>
      <c r="H72" s="39"/>
      <c r="I72" s="39"/>
      <c r="J72" s="39">
        <f t="shared" si="16"/>
        <v>38224.449849999997</v>
      </c>
      <c r="K72" s="39">
        <f t="shared" si="16"/>
        <v>-23898.768299999996</v>
      </c>
      <c r="L72" s="39">
        <f t="shared" si="16"/>
        <v>-15060.17352</v>
      </c>
      <c r="M72" s="39">
        <f t="shared" si="12"/>
        <v>-8619.7073700000001</v>
      </c>
      <c r="N72" s="19">
        <f t="shared" si="9"/>
        <v>0</v>
      </c>
    </row>
    <row r="73" spans="1:15" x14ac:dyDescent="0.6">
      <c r="A73" s="17">
        <v>53</v>
      </c>
      <c r="B73" s="21">
        <f t="shared" si="10"/>
        <v>45611</v>
      </c>
      <c r="C73" s="39">
        <f t="shared" si="13"/>
        <v>9354.1993399999992</v>
      </c>
      <c r="D73" s="39"/>
      <c r="E73" s="39"/>
      <c r="F73" s="39"/>
      <c r="G73" s="39">
        <f t="shared" si="14"/>
        <v>0</v>
      </c>
      <c r="H73" s="39"/>
      <c r="I73" s="39"/>
      <c r="J73" s="39">
        <f t="shared" si="16"/>
        <v>38224.449849999997</v>
      </c>
      <c r="K73" s="39">
        <f t="shared" si="16"/>
        <v>-23898.768299999996</v>
      </c>
      <c r="L73" s="39">
        <f t="shared" si="16"/>
        <v>-15060.17352</v>
      </c>
      <c r="M73" s="39">
        <f t="shared" si="12"/>
        <v>-8619.7073700000001</v>
      </c>
      <c r="N73" s="19">
        <f t="shared" si="9"/>
        <v>0</v>
      </c>
    </row>
    <row r="74" spans="1:15" x14ac:dyDescent="0.6">
      <c r="A74" s="17">
        <v>54</v>
      </c>
      <c r="B74" s="21">
        <f t="shared" si="10"/>
        <v>45641</v>
      </c>
      <c r="C74" s="39">
        <f t="shared" si="13"/>
        <v>9354.1993399999992</v>
      </c>
      <c r="D74" s="39"/>
      <c r="E74" s="39"/>
      <c r="F74" s="39"/>
      <c r="G74" s="39">
        <f t="shared" si="14"/>
        <v>0</v>
      </c>
      <c r="H74" s="39"/>
      <c r="I74" s="39"/>
      <c r="J74" s="39">
        <f t="shared" si="16"/>
        <v>38224.449849999997</v>
      </c>
      <c r="K74" s="39">
        <f t="shared" si="16"/>
        <v>-23898.768299999996</v>
      </c>
      <c r="L74" s="39">
        <f t="shared" si="16"/>
        <v>-15060.17352</v>
      </c>
      <c r="M74" s="39">
        <f t="shared" si="12"/>
        <v>-8619.7073700000001</v>
      </c>
      <c r="N74" s="19">
        <f t="shared" si="9"/>
        <v>0</v>
      </c>
    </row>
    <row r="75" spans="1:15" x14ac:dyDescent="0.6">
      <c r="A75" s="17">
        <v>55</v>
      </c>
      <c r="B75" s="21">
        <f t="shared" si="10"/>
        <v>45672</v>
      </c>
      <c r="C75" s="39">
        <f t="shared" si="13"/>
        <v>9354.1993399999992</v>
      </c>
      <c r="D75" s="39"/>
      <c r="E75" s="39"/>
      <c r="F75" s="39"/>
      <c r="G75" s="39">
        <f t="shared" si="14"/>
        <v>0</v>
      </c>
      <c r="H75" s="39"/>
      <c r="I75" s="39"/>
      <c r="J75" s="39">
        <f t="shared" si="16"/>
        <v>38224.449849999997</v>
      </c>
      <c r="K75" s="39">
        <f t="shared" si="16"/>
        <v>-23898.768299999996</v>
      </c>
      <c r="L75" s="39">
        <f t="shared" si="16"/>
        <v>-15060.17352</v>
      </c>
      <c r="M75" s="39">
        <f t="shared" si="12"/>
        <v>-8619.7073700000001</v>
      </c>
      <c r="N75" s="19">
        <f t="shared" si="9"/>
        <v>0</v>
      </c>
    </row>
    <row r="76" spans="1:15" x14ac:dyDescent="0.6">
      <c r="A76" s="17">
        <v>56</v>
      </c>
      <c r="B76" s="21">
        <f t="shared" si="10"/>
        <v>45703</v>
      </c>
      <c r="C76" s="39">
        <f t="shared" si="13"/>
        <v>9354.1993399999992</v>
      </c>
      <c r="D76" s="39"/>
      <c r="E76" s="39"/>
      <c r="F76" s="39"/>
      <c r="G76" s="39">
        <f t="shared" si="14"/>
        <v>0</v>
      </c>
      <c r="H76" s="39"/>
      <c r="I76" s="39"/>
      <c r="J76" s="39">
        <f t="shared" si="16"/>
        <v>38224.449849999997</v>
      </c>
      <c r="K76" s="39">
        <f t="shared" si="16"/>
        <v>-23898.768299999996</v>
      </c>
      <c r="L76" s="39">
        <f t="shared" si="16"/>
        <v>-15060.17352</v>
      </c>
      <c r="M76" s="39">
        <f t="shared" si="12"/>
        <v>-8619.7073700000001</v>
      </c>
      <c r="N76" s="19">
        <f t="shared" si="9"/>
        <v>0</v>
      </c>
    </row>
    <row r="77" spans="1:15" x14ac:dyDescent="0.6">
      <c r="A77" s="17">
        <v>57</v>
      </c>
      <c r="B77" s="21">
        <f t="shared" si="10"/>
        <v>45731</v>
      </c>
      <c r="C77" s="39">
        <f t="shared" si="13"/>
        <v>9354.1993399999992</v>
      </c>
      <c r="D77" s="39"/>
      <c r="E77" s="39"/>
      <c r="F77" s="39"/>
      <c r="G77" s="39">
        <f t="shared" si="14"/>
        <v>0</v>
      </c>
      <c r="H77" s="39"/>
      <c r="I77" s="39"/>
      <c r="J77" s="39">
        <f t="shared" si="16"/>
        <v>38224.449849999997</v>
      </c>
      <c r="K77" s="39">
        <f t="shared" si="16"/>
        <v>-23898.768299999996</v>
      </c>
      <c r="L77" s="39">
        <f t="shared" si="16"/>
        <v>-15060.17352</v>
      </c>
      <c r="M77" s="39">
        <f t="shared" si="12"/>
        <v>-8619.7073700000001</v>
      </c>
      <c r="N77" s="19">
        <f t="shared" si="9"/>
        <v>0</v>
      </c>
    </row>
    <row r="78" spans="1:15" x14ac:dyDescent="0.6">
      <c r="A78" s="17">
        <v>58</v>
      </c>
      <c r="B78" s="21">
        <f t="shared" si="10"/>
        <v>45762</v>
      </c>
      <c r="C78" s="39">
        <f t="shared" si="13"/>
        <v>9354.1993399999992</v>
      </c>
      <c r="D78" s="39"/>
      <c r="E78" s="39"/>
      <c r="F78" s="39"/>
      <c r="G78" s="39">
        <f t="shared" si="14"/>
        <v>0</v>
      </c>
      <c r="H78" s="39"/>
      <c r="I78" s="39"/>
      <c r="J78" s="39">
        <f t="shared" si="16"/>
        <v>38224.449849999997</v>
      </c>
      <c r="K78" s="39">
        <f t="shared" si="16"/>
        <v>-23898.768299999996</v>
      </c>
      <c r="L78" s="39">
        <f t="shared" si="16"/>
        <v>-15060.17352</v>
      </c>
      <c r="M78" s="39">
        <f t="shared" si="12"/>
        <v>-8619.7073700000001</v>
      </c>
      <c r="N78" s="19">
        <f t="shared" si="9"/>
        <v>0</v>
      </c>
    </row>
    <row r="79" spans="1:15" x14ac:dyDescent="0.6">
      <c r="A79" s="17">
        <v>59</v>
      </c>
      <c r="B79" s="21">
        <f t="shared" si="10"/>
        <v>45792</v>
      </c>
      <c r="C79" s="39">
        <f t="shared" si="13"/>
        <v>9354.1993399999992</v>
      </c>
      <c r="D79" s="39"/>
      <c r="E79" s="39"/>
      <c r="F79" s="39"/>
      <c r="G79" s="39">
        <f t="shared" si="14"/>
        <v>0</v>
      </c>
      <c r="H79" s="39"/>
      <c r="I79" s="39"/>
      <c r="J79" s="39">
        <f t="shared" si="16"/>
        <v>38224.449849999997</v>
      </c>
      <c r="K79" s="39">
        <f t="shared" si="16"/>
        <v>-23898.768299999996</v>
      </c>
      <c r="L79" s="39">
        <f t="shared" si="16"/>
        <v>-15060.17352</v>
      </c>
      <c r="M79" s="39">
        <f t="shared" si="12"/>
        <v>-8619.7073700000001</v>
      </c>
      <c r="N79" s="19">
        <f t="shared" si="9"/>
        <v>0</v>
      </c>
    </row>
    <row r="80" spans="1:15" x14ac:dyDescent="0.6">
      <c r="A80" s="17">
        <v>60</v>
      </c>
      <c r="B80" s="21">
        <f t="shared" si="10"/>
        <v>45823</v>
      </c>
      <c r="C80" s="39">
        <f t="shared" si="13"/>
        <v>9354.1993399999992</v>
      </c>
      <c r="D80" s="39"/>
      <c r="E80" s="39"/>
      <c r="F80" s="39"/>
      <c r="G80" s="39">
        <f t="shared" si="14"/>
        <v>0</v>
      </c>
      <c r="H80" s="39"/>
      <c r="I80" s="39"/>
      <c r="J80" s="39">
        <f t="shared" si="16"/>
        <v>38224.449849999997</v>
      </c>
      <c r="K80" s="39">
        <f t="shared" si="16"/>
        <v>-23898.768299999996</v>
      </c>
      <c r="L80" s="39">
        <f t="shared" si="16"/>
        <v>-15060.17352</v>
      </c>
      <c r="M80" s="39">
        <f t="shared" si="12"/>
        <v>-8619.7073700000001</v>
      </c>
      <c r="N80" s="19">
        <f t="shared" si="9"/>
        <v>0</v>
      </c>
      <c r="O80" s="16" t="s">
        <v>22</v>
      </c>
    </row>
    <row r="81" spans="1:14" ht="13.75" thickBot="1" x14ac:dyDescent="0.75">
      <c r="A81" s="18"/>
      <c r="B81" s="17" t="s">
        <v>21</v>
      </c>
      <c r="C81" s="42">
        <f t="shared" ref="C81:N81" si="17">SUM(C21:C80)</f>
        <v>561251.96039999975</v>
      </c>
      <c r="D81" s="42">
        <f t="shared" si="17"/>
        <v>0</v>
      </c>
      <c r="E81" s="42">
        <f t="shared" si="17"/>
        <v>0</v>
      </c>
      <c r="F81" s="42">
        <f t="shared" si="17"/>
        <v>0</v>
      </c>
      <c r="G81" s="42">
        <f t="shared" si="17"/>
        <v>0</v>
      </c>
      <c r="H81" s="42">
        <f t="shared" si="17"/>
        <v>0</v>
      </c>
      <c r="I81" s="42">
        <f t="shared" si="17"/>
        <v>0</v>
      </c>
      <c r="J81" s="42">
        <f t="shared" si="17"/>
        <v>2293466.990999999</v>
      </c>
      <c r="K81" s="42">
        <f t="shared" si="17"/>
        <v>-1433926.0980000016</v>
      </c>
      <c r="L81" s="42">
        <f t="shared" si="17"/>
        <v>-903610.41119999904</v>
      </c>
      <c r="M81" s="42">
        <f t="shared" si="17"/>
        <v>-517182.4422000004</v>
      </c>
      <c r="N81" s="25">
        <f t="shared" si="17"/>
        <v>0</v>
      </c>
    </row>
    <row r="82" spans="1:14" ht="13.75" thickTop="1" x14ac:dyDescent="0.6"/>
    <row r="83" spans="1:14" x14ac:dyDescent="0.6">
      <c r="B83" s="10"/>
      <c r="C83" s="14"/>
    </row>
  </sheetData>
  <mergeCells count="1">
    <mergeCell ref="C5:J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5"/>
  <sheetViews>
    <sheetView workbookViewId="0">
      <selection activeCell="C6" sqref="C6"/>
    </sheetView>
  </sheetViews>
  <sheetFormatPr defaultRowHeight="13" x14ac:dyDescent="0.6"/>
  <cols>
    <col min="2" max="2" width="13.1328125" customWidth="1"/>
    <col min="3" max="3" width="15.1328125" bestFit="1" customWidth="1"/>
    <col min="4" max="4" width="15.40625" customWidth="1"/>
  </cols>
  <sheetData>
    <row r="4" spans="1:4" ht="15.5" x14ac:dyDescent="0.6">
      <c r="B4" s="3"/>
      <c r="C4" s="5" t="s">
        <v>9</v>
      </c>
      <c r="D4" s="5" t="s">
        <v>8</v>
      </c>
    </row>
    <row r="5" spans="1:4" ht="15.5" x14ac:dyDescent="0.6">
      <c r="A5" s="3"/>
      <c r="B5" s="3"/>
      <c r="C5" s="4">
        <f>'ICLS - PROPOSED'!C12</f>
        <v>550247.02</v>
      </c>
      <c r="D5" s="4">
        <f>'ICLS - PROPOSED'!C14</f>
        <v>11004.940400000001</v>
      </c>
    </row>
    <row r="6" spans="1:4" x14ac:dyDescent="0.6">
      <c r="A6" s="1">
        <v>1</v>
      </c>
      <c r="B6" s="2">
        <f>DATE(119,7,15)</f>
        <v>43661</v>
      </c>
      <c r="C6" s="4">
        <f>$C$5/60</f>
        <v>9170.7836666666662</v>
      </c>
    </row>
    <row r="7" spans="1:4" x14ac:dyDescent="0.6">
      <c r="A7" s="1">
        <v>2</v>
      </c>
      <c r="B7" s="2">
        <f>EDATE(B6,1)</f>
        <v>43692</v>
      </c>
    </row>
    <row r="8" spans="1:4" x14ac:dyDescent="0.6">
      <c r="A8" s="1">
        <v>3</v>
      </c>
      <c r="B8" s="2">
        <f t="shared" ref="B8:B65" si="0">EDATE(B7,1)</f>
        <v>43723</v>
      </c>
    </row>
    <row r="9" spans="1:4" x14ac:dyDescent="0.6">
      <c r="A9" s="1">
        <v>4</v>
      </c>
      <c r="B9" s="2">
        <f t="shared" si="0"/>
        <v>43753</v>
      </c>
    </row>
    <row r="10" spans="1:4" x14ac:dyDescent="0.6">
      <c r="A10" s="1">
        <v>5</v>
      </c>
      <c r="B10" s="2">
        <f t="shared" si="0"/>
        <v>43784</v>
      </c>
    </row>
    <row r="11" spans="1:4" x14ac:dyDescent="0.6">
      <c r="A11" s="1">
        <v>6</v>
      </c>
      <c r="B11" s="2">
        <f t="shared" si="0"/>
        <v>43814</v>
      </c>
    </row>
    <row r="12" spans="1:4" x14ac:dyDescent="0.6">
      <c r="A12" s="1">
        <v>7</v>
      </c>
      <c r="B12" s="2">
        <f t="shared" si="0"/>
        <v>43845</v>
      </c>
    </row>
    <row r="13" spans="1:4" x14ac:dyDescent="0.6">
      <c r="A13" s="1">
        <v>8</v>
      </c>
      <c r="B13" s="2">
        <f t="shared" si="0"/>
        <v>43876</v>
      </c>
    </row>
    <row r="14" spans="1:4" x14ac:dyDescent="0.6">
      <c r="A14" s="1">
        <v>9</v>
      </c>
      <c r="B14" s="2">
        <f t="shared" si="0"/>
        <v>43905</v>
      </c>
    </row>
    <row r="15" spans="1:4" x14ac:dyDescent="0.6">
      <c r="A15" s="1">
        <v>10</v>
      </c>
      <c r="B15" s="2">
        <f t="shared" si="0"/>
        <v>43936</v>
      </c>
    </row>
    <row r="16" spans="1:4" x14ac:dyDescent="0.6">
      <c r="A16" s="1">
        <v>11</v>
      </c>
      <c r="B16" s="2">
        <f t="shared" si="0"/>
        <v>43966</v>
      </c>
    </row>
    <row r="17" spans="1:2" x14ac:dyDescent="0.6">
      <c r="A17" s="1">
        <v>12</v>
      </c>
      <c r="B17" s="2">
        <f t="shared" si="0"/>
        <v>43997</v>
      </c>
    </row>
    <row r="18" spans="1:2" x14ac:dyDescent="0.6">
      <c r="A18" s="1">
        <v>13</v>
      </c>
      <c r="B18" s="2">
        <f t="shared" si="0"/>
        <v>44027</v>
      </c>
    </row>
    <row r="19" spans="1:2" x14ac:dyDescent="0.6">
      <c r="A19" s="1">
        <v>14</v>
      </c>
      <c r="B19" s="2">
        <f t="shared" si="0"/>
        <v>44058</v>
      </c>
    </row>
    <row r="20" spans="1:2" x14ac:dyDescent="0.6">
      <c r="A20" s="1">
        <v>15</v>
      </c>
      <c r="B20" s="2">
        <f t="shared" si="0"/>
        <v>44089</v>
      </c>
    </row>
    <row r="21" spans="1:2" x14ac:dyDescent="0.6">
      <c r="A21" s="1">
        <v>16</v>
      </c>
      <c r="B21" s="2">
        <f t="shared" si="0"/>
        <v>44119</v>
      </c>
    </row>
    <row r="22" spans="1:2" x14ac:dyDescent="0.6">
      <c r="A22" s="1">
        <v>17</v>
      </c>
      <c r="B22" s="2">
        <f t="shared" si="0"/>
        <v>44150</v>
      </c>
    </row>
    <row r="23" spans="1:2" x14ac:dyDescent="0.6">
      <c r="A23" s="1">
        <v>18</v>
      </c>
      <c r="B23" s="2">
        <f t="shared" si="0"/>
        <v>44180</v>
      </c>
    </row>
    <row r="24" spans="1:2" x14ac:dyDescent="0.6">
      <c r="A24" s="1">
        <v>19</v>
      </c>
      <c r="B24" s="2">
        <f t="shared" si="0"/>
        <v>44211</v>
      </c>
    </row>
    <row r="25" spans="1:2" x14ac:dyDescent="0.6">
      <c r="A25" s="1">
        <v>20</v>
      </c>
      <c r="B25" s="2">
        <f t="shared" si="0"/>
        <v>44242</v>
      </c>
    </row>
    <row r="26" spans="1:2" x14ac:dyDescent="0.6">
      <c r="A26" s="1">
        <v>21</v>
      </c>
      <c r="B26" s="2">
        <f t="shared" si="0"/>
        <v>44270</v>
      </c>
    </row>
    <row r="27" spans="1:2" x14ac:dyDescent="0.6">
      <c r="A27" s="1">
        <v>22</v>
      </c>
      <c r="B27" s="2">
        <f t="shared" si="0"/>
        <v>44301</v>
      </c>
    </row>
    <row r="28" spans="1:2" x14ac:dyDescent="0.6">
      <c r="A28" s="1">
        <v>23</v>
      </c>
      <c r="B28" s="2">
        <f t="shared" si="0"/>
        <v>44331</v>
      </c>
    </row>
    <row r="29" spans="1:2" x14ac:dyDescent="0.6">
      <c r="A29" s="1">
        <v>24</v>
      </c>
      <c r="B29" s="2">
        <f t="shared" si="0"/>
        <v>44362</v>
      </c>
    </row>
    <row r="30" spans="1:2" x14ac:dyDescent="0.6">
      <c r="A30" s="1">
        <v>25</v>
      </c>
      <c r="B30" s="2">
        <f t="shared" si="0"/>
        <v>44392</v>
      </c>
    </row>
    <row r="31" spans="1:2" x14ac:dyDescent="0.6">
      <c r="A31" s="1">
        <v>26</v>
      </c>
      <c r="B31" s="2">
        <f t="shared" si="0"/>
        <v>44423</v>
      </c>
    </row>
    <row r="32" spans="1:2" x14ac:dyDescent="0.6">
      <c r="A32" s="1">
        <v>27</v>
      </c>
      <c r="B32" s="2">
        <f t="shared" si="0"/>
        <v>44454</v>
      </c>
    </row>
    <row r="33" spans="1:2" x14ac:dyDescent="0.6">
      <c r="A33" s="1">
        <v>28</v>
      </c>
      <c r="B33" s="2">
        <f t="shared" si="0"/>
        <v>44484</v>
      </c>
    </row>
    <row r="34" spans="1:2" x14ac:dyDescent="0.6">
      <c r="A34" s="1">
        <v>29</v>
      </c>
      <c r="B34" s="2">
        <f t="shared" si="0"/>
        <v>44515</v>
      </c>
    </row>
    <row r="35" spans="1:2" x14ac:dyDescent="0.6">
      <c r="A35" s="1">
        <v>30</v>
      </c>
      <c r="B35" s="2">
        <f t="shared" si="0"/>
        <v>44545</v>
      </c>
    </row>
    <row r="36" spans="1:2" x14ac:dyDescent="0.6">
      <c r="A36" s="1">
        <v>31</v>
      </c>
      <c r="B36" s="2">
        <f t="shared" si="0"/>
        <v>44576</v>
      </c>
    </row>
    <row r="37" spans="1:2" x14ac:dyDescent="0.6">
      <c r="A37" s="1">
        <v>32</v>
      </c>
      <c r="B37" s="2">
        <f t="shared" si="0"/>
        <v>44607</v>
      </c>
    </row>
    <row r="38" spans="1:2" x14ac:dyDescent="0.6">
      <c r="A38" s="1">
        <v>33</v>
      </c>
      <c r="B38" s="2">
        <f t="shared" si="0"/>
        <v>44635</v>
      </c>
    </row>
    <row r="39" spans="1:2" x14ac:dyDescent="0.6">
      <c r="A39" s="1">
        <v>34</v>
      </c>
      <c r="B39" s="2">
        <f t="shared" si="0"/>
        <v>44666</v>
      </c>
    </row>
    <row r="40" spans="1:2" x14ac:dyDescent="0.6">
      <c r="A40" s="1">
        <v>35</v>
      </c>
      <c r="B40" s="2">
        <f t="shared" si="0"/>
        <v>44696</v>
      </c>
    </row>
    <row r="41" spans="1:2" x14ac:dyDescent="0.6">
      <c r="A41" s="1">
        <v>36</v>
      </c>
      <c r="B41" s="2">
        <f t="shared" si="0"/>
        <v>44727</v>
      </c>
    </row>
    <row r="42" spans="1:2" x14ac:dyDescent="0.6">
      <c r="A42" s="1">
        <v>37</v>
      </c>
      <c r="B42" s="2">
        <f t="shared" si="0"/>
        <v>44757</v>
      </c>
    </row>
    <row r="43" spans="1:2" x14ac:dyDescent="0.6">
      <c r="A43" s="1">
        <v>38</v>
      </c>
      <c r="B43" s="2">
        <f t="shared" si="0"/>
        <v>44788</v>
      </c>
    </row>
    <row r="44" spans="1:2" x14ac:dyDescent="0.6">
      <c r="A44" s="1">
        <v>39</v>
      </c>
      <c r="B44" s="2">
        <f t="shared" si="0"/>
        <v>44819</v>
      </c>
    </row>
    <row r="45" spans="1:2" x14ac:dyDescent="0.6">
      <c r="A45" s="1">
        <v>40</v>
      </c>
      <c r="B45" s="2">
        <f t="shared" si="0"/>
        <v>44849</v>
      </c>
    </row>
    <row r="46" spans="1:2" x14ac:dyDescent="0.6">
      <c r="A46" s="1">
        <v>41</v>
      </c>
      <c r="B46" s="2">
        <f t="shared" si="0"/>
        <v>44880</v>
      </c>
    </row>
    <row r="47" spans="1:2" x14ac:dyDescent="0.6">
      <c r="A47" s="1">
        <v>42</v>
      </c>
      <c r="B47" s="2">
        <f t="shared" si="0"/>
        <v>44910</v>
      </c>
    </row>
    <row r="48" spans="1:2" x14ac:dyDescent="0.6">
      <c r="A48" s="1">
        <v>43</v>
      </c>
      <c r="B48" s="2">
        <f t="shared" si="0"/>
        <v>44941</v>
      </c>
    </row>
    <row r="49" spans="1:2" x14ac:dyDescent="0.6">
      <c r="A49" s="1">
        <v>44</v>
      </c>
      <c r="B49" s="2">
        <f t="shared" si="0"/>
        <v>44972</v>
      </c>
    </row>
    <row r="50" spans="1:2" x14ac:dyDescent="0.6">
      <c r="A50" s="1">
        <v>45</v>
      </c>
      <c r="B50" s="2">
        <f t="shared" si="0"/>
        <v>45000</v>
      </c>
    </row>
    <row r="51" spans="1:2" x14ac:dyDescent="0.6">
      <c r="A51" s="1">
        <v>46</v>
      </c>
      <c r="B51" s="2">
        <f t="shared" si="0"/>
        <v>45031</v>
      </c>
    </row>
    <row r="52" spans="1:2" x14ac:dyDescent="0.6">
      <c r="A52" s="1">
        <v>47</v>
      </c>
      <c r="B52" s="2">
        <f t="shared" si="0"/>
        <v>45061</v>
      </c>
    </row>
    <row r="53" spans="1:2" x14ac:dyDescent="0.6">
      <c r="A53" s="1">
        <v>48</v>
      </c>
      <c r="B53" s="2">
        <f t="shared" si="0"/>
        <v>45092</v>
      </c>
    </row>
    <row r="54" spans="1:2" x14ac:dyDescent="0.6">
      <c r="A54" s="1">
        <v>49</v>
      </c>
      <c r="B54" s="2">
        <f t="shared" si="0"/>
        <v>45122</v>
      </c>
    </row>
    <row r="55" spans="1:2" x14ac:dyDescent="0.6">
      <c r="A55" s="1">
        <v>50</v>
      </c>
      <c r="B55" s="2">
        <f t="shared" si="0"/>
        <v>45153</v>
      </c>
    </row>
    <row r="56" spans="1:2" x14ac:dyDescent="0.6">
      <c r="A56" s="1">
        <v>51</v>
      </c>
      <c r="B56" s="2">
        <f t="shared" si="0"/>
        <v>45184</v>
      </c>
    </row>
    <row r="57" spans="1:2" x14ac:dyDescent="0.6">
      <c r="A57" s="1">
        <v>52</v>
      </c>
      <c r="B57" s="2">
        <f t="shared" si="0"/>
        <v>45214</v>
      </c>
    </row>
    <row r="58" spans="1:2" x14ac:dyDescent="0.6">
      <c r="A58" s="1">
        <v>53</v>
      </c>
      <c r="B58" s="2">
        <f t="shared" si="0"/>
        <v>45245</v>
      </c>
    </row>
    <row r="59" spans="1:2" x14ac:dyDescent="0.6">
      <c r="A59" s="1">
        <v>54</v>
      </c>
      <c r="B59" s="2">
        <f t="shared" si="0"/>
        <v>45275</v>
      </c>
    </row>
    <row r="60" spans="1:2" x14ac:dyDescent="0.6">
      <c r="A60" s="1">
        <v>55</v>
      </c>
      <c r="B60" s="2">
        <f t="shared" si="0"/>
        <v>45306</v>
      </c>
    </row>
    <row r="61" spans="1:2" x14ac:dyDescent="0.6">
      <c r="A61" s="1">
        <v>56</v>
      </c>
      <c r="B61" s="2">
        <f t="shared" si="0"/>
        <v>45337</v>
      </c>
    </row>
    <row r="62" spans="1:2" x14ac:dyDescent="0.6">
      <c r="A62" s="1">
        <v>57</v>
      </c>
      <c r="B62" s="2">
        <f t="shared" si="0"/>
        <v>45366</v>
      </c>
    </row>
    <row r="63" spans="1:2" x14ac:dyDescent="0.6">
      <c r="A63" s="1">
        <v>58</v>
      </c>
      <c r="B63" s="2">
        <f t="shared" si="0"/>
        <v>45397</v>
      </c>
    </row>
    <row r="64" spans="1:2" x14ac:dyDescent="0.6">
      <c r="A64" s="1">
        <v>59</v>
      </c>
      <c r="B64" s="2">
        <f t="shared" si="0"/>
        <v>45427</v>
      </c>
    </row>
    <row r="65" spans="1:2" x14ac:dyDescent="0.6">
      <c r="A65" s="1">
        <v>60</v>
      </c>
      <c r="B65" s="2">
        <f t="shared" si="0"/>
        <v>45458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ICLS - PROPOSED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schoolAbility</dc:title>
  <dc:subject>Exported data from schoolAbility</dc:subject>
  <dc:creator>schoolAbility</dc:creator>
  <dc:description>Created by schoolAbility, Version 350.19.2
On behalf of user KYODER (Karl Yoder)
Using connection schoolAbility</dc:description>
  <cp:lastModifiedBy>Serdar Orazov</cp:lastModifiedBy>
  <cp:lastPrinted>2020-06-16T16:49:53Z</cp:lastPrinted>
  <dcterms:created xsi:type="dcterms:W3CDTF">2019-06-06T17:40:10Z</dcterms:created>
  <dcterms:modified xsi:type="dcterms:W3CDTF">2020-09-23T00:59:00Z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01CAE8AA9964F551D2DA1A31E7E1EEDBBFF65A5D814A792DE89190B9E53ADBA6F1A13828AF5BB2BC785F2D5C40F752D4A4559EFADE12D1C9986855C16DA15E039FC0E56B33AB8C6B21DFD883ED51AE4D6D6A5D436C54799C4781A5D734E422E25BA106CDCF0A126CA67902F7DE09A71E7B2AD31563D990D9F8A018AEA6E6DC4</vt:lpwstr>
  </property>
  <property fmtid="{D5CDD505-2E9C-101B-9397-08002B2CF9AE}" pid="3" name="Business Objects Context Information1">
    <vt:lpwstr>F514A7AD5E3BBE7DBE5C8EDA826721F7BB6BD691BFD42D0ECB4FB519F9371EB42D8BB64CBEBF2A3548F865385E0E78CB1712CA6378E277AB08F090A9A949EA9D463A8092CF8E31A21B023B6E5C0D89EF52CDE2B3B1171417915DB1C233682047A14DEF213027FC8FF41537EAF144C3E33302CAD2C61D061B2DAF5859B5BFF64</vt:lpwstr>
  </property>
  <property fmtid="{D5CDD505-2E9C-101B-9397-08002B2CF9AE}" pid="4" name="Business Objects Context Information2">
    <vt:lpwstr>D51EB47B70120B0ED028B4EB4AB606F21AA000BDFED9ECA08797600824AC40FBC2BAA23438944B070F8C3C7D7C119F61AAD1DBAEA2A053FB52F1DEC15CF6BA63E680D5C24CD90DDCC7CE10F1CB86A95C6D7D9A6416772E3F0CFF24142267EE452AC9B5183CAD663CC5AADFCCE6521F0C85F2D544A3CC25F9637671DC2DA47F4</vt:lpwstr>
  </property>
  <property fmtid="{D5CDD505-2E9C-101B-9397-08002B2CF9AE}" pid="5" name="Business Objects Context Information3">
    <vt:lpwstr>07A9FEA8DD300D1449C02C5E6060618B3E1F79E0FBA08DB946F2EA0EC752B3A946D0BA1C3EA54171B09BB43B5678C77AD6423468CE9FADB82EF15B556745FFC8CA15BE6F89533639318E0F7043E959AB1B296A3F55F862FC6622784BC52533ECDFC11CA42EA384E991D73D973E3AAD4D07ADBE8873A977458B4A335CDFC71A6</vt:lpwstr>
  </property>
  <property fmtid="{D5CDD505-2E9C-101B-9397-08002B2CF9AE}" pid="6" name="Business Objects Context Information4">
    <vt:lpwstr>244FDD6F0B6376733DA432B0C1502E167DBD8E315C57BB54E5FF00F89E2CA8DE1143CFA7C6528EE4CA81B0755D3523273C7B1C508BFF10F8D57B525D14EE41A65C2573FD7A61B6E85D14A25DC46D06A4B05E341D1023F79B359EEEF055B3B79182E81C9FEB0F1889F582E98FECEAE4DAF0F8E74A3EADC9AFFF83B6A376CCB2D</vt:lpwstr>
  </property>
  <property fmtid="{D5CDD505-2E9C-101B-9397-08002B2CF9AE}" pid="7" name="Business Objects Context Information5">
    <vt:lpwstr>29B99AD55D5B52824EC746C93B14E4D7B5CB024CBFEE656FC50E54458507CAB626162565F59A1F33779C45EE59DE0E3050402AB75BA2DCE78D9BD6CF668A573EF97078D1E13FD253AE09DFF03FDD20EC3DB140F7EE1CDF4F67FA1E4FEB98DC299BF266AD72856EB888C3C2908D58D603C85807B833216E6214D0876D97EBB4F</vt:lpwstr>
  </property>
  <property fmtid="{D5CDD505-2E9C-101B-9397-08002B2CF9AE}" pid="8" name="Business Objects Context Information6">
    <vt:lpwstr>5AC1058B6DD9C60C56426784B078E09D749935A70B6DB3065AB8E564AD7D02E9C7F1D63F43C78E85A8D71FAA4FA8968386F8B3C13E9FB2D9793322A42483ADF54F092B681B88A54DFD635C1808ED09597CAC9B184846537B9164E6DD09FDD8D0D40C61E3892C9115365ED65D3FCD4FC3CA512D77A7E254E3DD35A3A0A626873</vt:lpwstr>
  </property>
  <property fmtid="{D5CDD505-2E9C-101B-9397-08002B2CF9AE}" pid="9" name="Business Objects Context Information7">
    <vt:lpwstr>9CE32726CBA6DD6FAF0553EA79217FFCA2DB08C886A439A09697F523EE9AAD9F9B3D0AF76702E474523C971DC76D1740C79A0DFA6B5FEADAE0DFD1FDD0E96A98A1140B9904132DCBC9F280D83F373786A540FABECFDD93755190628FC569AB976465526E21286AAB919A4DC6AF17F769CE17D99377BDB363DE692C7B36AC5C6</vt:lpwstr>
  </property>
  <property fmtid="{D5CDD505-2E9C-101B-9397-08002B2CF9AE}" pid="10" name="Business Objects Context Information8">
    <vt:lpwstr>1E7C74C15DAD65FC8401C33EF897EAF1D69402913E1CC86AC9CECA3643EBBE6A7B3E38707B5CFBACF813B4B2F10E2550F6B311DFAB4C12F1F2B3B027CC8B341E797E87E5D91C39CEB9501CCEAEF317B05354BE89B1B01776A1CAB87958161773E3A463FAC5EE086B2778F5C67ADA7979DE0AB40BE829A2942313A5DCAF7B1C1</vt:lpwstr>
  </property>
  <property fmtid="{D5CDD505-2E9C-101B-9397-08002B2CF9AE}" pid="11" name="Business Objects Context Information9">
    <vt:lpwstr>E41583CC4E9B35E0EFC96FF53090F644FCF2AA2C43AA8BB55D0B84CE214DF681F80CABE81ABDDE7913A75B371F7D5EF0A919C3F77C29EBDD9FAEE34347E7AA7DC5E17B1E339140B328EE305E445C3EFB6181610709DD65388910944EADCB8AEF49357F643E25BB389C00FE789D22D96E9D858A15A6F5C4B9B4C0FD35CD4B9AF</vt:lpwstr>
  </property>
  <property fmtid="{D5CDD505-2E9C-101B-9397-08002B2CF9AE}" pid="12" name="Business Objects Context Information10">
    <vt:lpwstr>39F58F71EDB156AF24B4B05BC0CDFD0614D12CAF06EDD639F663F9730A0C1488710168B82BAFBD881D30E7C05BB8E6B8B28BC629EDFF7C92357E28AECF65290A4F66E1B9E5D635EFB1DB2E454F55AEB3EC06794C6F0EF871D15746937BB6C6F862D6A3527BD429B3D92406A8919A7C55E0C66FBFB8924396FCDC428964116DB</vt:lpwstr>
  </property>
  <property fmtid="{D5CDD505-2E9C-101B-9397-08002B2CF9AE}" pid="13" name="Business Objects Context Information11">
    <vt:lpwstr>5D7AF0A006824DAF95F931A24FDC32F7F03A71FFD1F10326EC7E0ADF6D6E2D10919743110287ABCCCBE43BBB35EA098B9E6E27877DD3E8789B76EBE212E08A7B7FD8273326DBD19A47EB88FA0E805C74B4EE65B9B2A9C50950E69A28F20DC5DFF6860FD40628F9896E23FC7C7A9E30E7282AEB76F8802895C18A8D72825F075</vt:lpwstr>
  </property>
  <property fmtid="{D5CDD505-2E9C-101B-9397-08002B2CF9AE}" pid="14" name="Business Objects Context Information12">
    <vt:lpwstr>EF1F3EAF2D4AE61FA62A655103709FDB1F059A58244FB53F4DADB71B417D2321C4214D7A6CCFF09DD50AC21448778EAE9C23EFCF58950870172DF061253EEFA2F6F94EB531815AD340E54019403D26D16D690470B8AC4453F7B4BEE0F785E4FD175E022C326690BFCEE954D83BDE094A6C24DCB76CC4938BF25A5E1ABDE7583</vt:lpwstr>
  </property>
  <property fmtid="{D5CDD505-2E9C-101B-9397-08002B2CF9AE}" pid="15" name="Business Objects Context Information13">
    <vt:lpwstr>E7F19BB61F8ABD5DA7B3A3446BFE158BF99A933D8FD7ED1454F7A7160134AB4F8D4D872A487ACC4DE78B2E86F3106C351D1A34364A4E35E28C4654080C5D8F933FEC3FB7E5B1E8C</vt:lpwstr>
  </property>
</Properties>
</file>