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G:\.shortcut-targets-by-id\116VNbhQL-HcVyS9eTkM1gfo9U0C8B6-E\Girls Global\Budget\FY23\November Re-Budget\"/>
    </mc:Choice>
  </mc:AlternateContent>
  <xr:revisionPtr revIDLastSave="0" documentId="13_ncr:1_{EC16908C-E7DA-4334-873F-05FC257E4ED6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ummary" sheetId="1" r:id="rId1"/>
    <sheet name="GGA" sheetId="2" r:id="rId2"/>
    <sheet name="Salaries" sheetId="3" r:id="rId3"/>
    <sheet name="FY22 June" sheetId="4" state="hidden" r:id="rId4"/>
    <sheet name="FY23 Forecast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h43rpKmx4kMRNyUzMJEOuBjaz5ag=="/>
    </ext>
  </extLst>
</workbook>
</file>

<file path=xl/calcChain.xml><?xml version="1.0" encoding="utf-8"?>
<calcChain xmlns="http://schemas.openxmlformats.org/spreadsheetml/2006/main">
  <c r="H11" i="2" l="1"/>
  <c r="I11" i="2"/>
  <c r="F176" i="2" l="1"/>
  <c r="F173" i="2"/>
  <c r="F169" i="2"/>
  <c r="F165" i="2"/>
  <c r="F159" i="2"/>
  <c r="F158" i="2"/>
  <c r="F157" i="2"/>
  <c r="F156" i="2"/>
  <c r="F152" i="2"/>
  <c r="F147" i="2"/>
  <c r="F146" i="2"/>
  <c r="F145" i="2"/>
  <c r="F142" i="2"/>
  <c r="F124" i="2"/>
  <c r="F108" i="2"/>
  <c r="F102" i="2"/>
  <c r="F98" i="2"/>
  <c r="F92" i="2"/>
  <c r="F88" i="2"/>
  <c r="F78" i="2"/>
  <c r="F57" i="2"/>
  <c r="F56" i="2"/>
  <c r="F51" i="2"/>
  <c r="F42" i="2"/>
  <c r="F22" i="2"/>
  <c r="E4" i="1"/>
  <c r="B14" i="1"/>
  <c r="E5" i="1"/>
  <c r="I37" i="2"/>
  <c r="E178" i="2"/>
  <c r="B11" i="1" s="1"/>
  <c r="E177" i="2"/>
  <c r="G177" i="2"/>
  <c r="E175" i="2"/>
  <c r="E172" i="2"/>
  <c r="E171" i="2"/>
  <c r="E168" i="2"/>
  <c r="E167" i="2"/>
  <c r="E163" i="2"/>
  <c r="E164" i="2"/>
  <c r="E162" i="2"/>
  <c r="E155" i="2"/>
  <c r="E154" i="2"/>
  <c r="E151" i="2"/>
  <c r="E150" i="2"/>
  <c r="E144" i="2"/>
  <c r="E145" i="2" s="1"/>
  <c r="E141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26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10" i="2"/>
  <c r="E105" i="2"/>
  <c r="E106" i="2"/>
  <c r="E107" i="2"/>
  <c r="E101" i="2"/>
  <c r="E100" i="2"/>
  <c r="E96" i="2"/>
  <c r="E95" i="2"/>
  <c r="E97" i="2"/>
  <c r="E94" i="2"/>
  <c r="E90" i="2"/>
  <c r="E81" i="2"/>
  <c r="E82" i="2"/>
  <c r="E83" i="2"/>
  <c r="E84" i="2"/>
  <c r="E85" i="2"/>
  <c r="E86" i="2"/>
  <c r="E87" i="2"/>
  <c r="E80" i="2"/>
  <c r="E61" i="2"/>
  <c r="E62" i="2"/>
  <c r="E64" i="2"/>
  <c r="E65" i="2"/>
  <c r="E66" i="2"/>
  <c r="E68" i="2"/>
  <c r="E69" i="2"/>
  <c r="E70" i="2"/>
  <c r="E71" i="2"/>
  <c r="E72" i="2"/>
  <c r="E73" i="2"/>
  <c r="E74" i="2"/>
  <c r="E75" i="2"/>
  <c r="E76" i="2"/>
  <c r="E60" i="2"/>
  <c r="E54" i="2"/>
  <c r="E56" i="2" s="1"/>
  <c r="E55" i="2"/>
  <c r="E49" i="2"/>
  <c r="E45" i="2"/>
  <c r="E46" i="2"/>
  <c r="E47" i="2"/>
  <c r="E48" i="2"/>
  <c r="E50" i="2"/>
  <c r="E44" i="2"/>
  <c r="E32" i="2"/>
  <c r="E25" i="2"/>
  <c r="E26" i="2"/>
  <c r="E27" i="2"/>
  <c r="E28" i="2"/>
  <c r="E30" i="2"/>
  <c r="E31" i="2"/>
  <c r="E33" i="2"/>
  <c r="E34" i="2"/>
  <c r="E35" i="2"/>
  <c r="E36" i="2"/>
  <c r="E38" i="2"/>
  <c r="E39" i="2"/>
  <c r="E40" i="2"/>
  <c r="E41" i="2"/>
  <c r="E24" i="2"/>
  <c r="E12" i="2"/>
  <c r="E13" i="2"/>
  <c r="E14" i="2"/>
  <c r="E15" i="2"/>
  <c r="E16" i="2"/>
  <c r="E19" i="2"/>
  <c r="E20" i="2"/>
  <c r="E21" i="2"/>
  <c r="E11" i="2"/>
  <c r="G179" i="2"/>
  <c r="I179" i="2" s="1"/>
  <c r="G180" i="2"/>
  <c r="G178" i="2"/>
  <c r="G175" i="2"/>
  <c r="G172" i="2"/>
  <c r="G171" i="2"/>
  <c r="G168" i="2"/>
  <c r="G167" i="2"/>
  <c r="G164" i="2"/>
  <c r="G163" i="2"/>
  <c r="G162" i="2"/>
  <c r="G155" i="2"/>
  <c r="G154" i="2"/>
  <c r="G151" i="2"/>
  <c r="G150" i="2"/>
  <c r="G144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26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10" i="2"/>
  <c r="G105" i="2"/>
  <c r="G106" i="2"/>
  <c r="G107" i="2"/>
  <c r="G104" i="2"/>
  <c r="G101" i="2"/>
  <c r="G100" i="2"/>
  <c r="G95" i="2"/>
  <c r="G96" i="2"/>
  <c r="G97" i="2"/>
  <c r="G94" i="2"/>
  <c r="G91" i="2"/>
  <c r="G81" i="2"/>
  <c r="G82" i="2"/>
  <c r="G83" i="2"/>
  <c r="G84" i="2"/>
  <c r="G85" i="2"/>
  <c r="G86" i="2"/>
  <c r="G87" i="2"/>
  <c r="G8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6" i="2"/>
  <c r="G60" i="2"/>
  <c r="G54" i="2"/>
  <c r="G53" i="2"/>
  <c r="G46" i="2"/>
  <c r="G47" i="2"/>
  <c r="G50" i="2"/>
  <c r="G44" i="2"/>
  <c r="G25" i="2"/>
  <c r="G26" i="2"/>
  <c r="G28" i="2"/>
  <c r="G31" i="2"/>
  <c r="G34" i="2"/>
  <c r="G35" i="2"/>
  <c r="G36" i="2"/>
  <c r="G38" i="2"/>
  <c r="G40" i="2"/>
  <c r="G41" i="2"/>
  <c r="G24" i="2"/>
  <c r="G12" i="2"/>
  <c r="G13" i="2"/>
  <c r="G14" i="2"/>
  <c r="G15" i="2"/>
  <c r="G16" i="2"/>
  <c r="G17" i="2"/>
  <c r="G19" i="2"/>
  <c r="G20" i="2"/>
  <c r="G21" i="2"/>
  <c r="G11" i="2"/>
  <c r="B159" i="5"/>
  <c r="B160" i="5" s="1"/>
  <c r="I96" i="2" l="1"/>
  <c r="I175" i="2"/>
  <c r="I177" i="2"/>
  <c r="G124" i="2"/>
  <c r="H53" i="2"/>
  <c r="G42" i="2"/>
  <c r="H17" i="2"/>
  <c r="H172" i="2"/>
  <c r="I172" i="2" l="1"/>
  <c r="E102" i="2"/>
  <c r="E124" i="2"/>
  <c r="E142" i="2"/>
  <c r="I123" i="2"/>
  <c r="H118" i="2"/>
  <c r="I55" i="2"/>
  <c r="I49" i="2"/>
  <c r="I46" i="2"/>
  <c r="I45" i="2"/>
  <c r="H41" i="2"/>
  <c r="I34" i="2"/>
  <c r="H32" i="2"/>
  <c r="I30" i="2"/>
  <c r="H27" i="2"/>
  <c r="C63" i="3"/>
  <c r="B60" i="3"/>
  <c r="B50" i="3"/>
  <c r="B42" i="3"/>
  <c r="B34" i="3"/>
  <c r="B25" i="3"/>
  <c r="B17" i="3"/>
  <c r="B8" i="3"/>
  <c r="D11" i="1"/>
  <c r="F11" i="1" s="1"/>
  <c r="E180" i="2"/>
  <c r="G176" i="2"/>
  <c r="E176" i="2"/>
  <c r="E174" i="2"/>
  <c r="H174" i="2" s="1"/>
  <c r="E173" i="2"/>
  <c r="I164" i="2"/>
  <c r="E153" i="2"/>
  <c r="G145" i="2"/>
  <c r="E108" i="2"/>
  <c r="H99" i="2"/>
  <c r="H93" i="2"/>
  <c r="H89" i="2"/>
  <c r="I68" i="2"/>
  <c r="G56" i="2"/>
  <c r="H33" i="2"/>
  <c r="E42" i="2"/>
  <c r="I26" i="2"/>
  <c r="H19" i="2"/>
  <c r="E22" i="2"/>
  <c r="I16" i="2"/>
  <c r="H15" i="2"/>
  <c r="I14" i="2"/>
  <c r="H13" i="2"/>
  <c r="E16" i="1"/>
  <c r="F15" i="1"/>
  <c r="E15" i="1"/>
  <c r="F13" i="1"/>
  <c r="E13" i="1"/>
  <c r="F5" i="1"/>
  <c r="F4" i="1"/>
  <c r="I176" i="2" l="1"/>
  <c r="E181" i="2"/>
  <c r="I180" i="2"/>
  <c r="B63" i="3"/>
  <c r="H123" i="2"/>
  <c r="I118" i="2"/>
  <c r="H55" i="2"/>
  <c r="H49" i="2"/>
  <c r="H46" i="2"/>
  <c r="H45" i="2"/>
  <c r="I41" i="2"/>
  <c r="H37" i="2"/>
  <c r="H50" i="2"/>
  <c r="I121" i="2"/>
  <c r="I151" i="2"/>
  <c r="I32" i="2"/>
  <c r="H34" i="2"/>
  <c r="H66" i="2"/>
  <c r="H104" i="2"/>
  <c r="H110" i="2"/>
  <c r="I119" i="2"/>
  <c r="E152" i="2"/>
  <c r="E92" i="2"/>
  <c r="H30" i="2"/>
  <c r="I27" i="2"/>
  <c r="H129" i="2"/>
  <c r="H64" i="2"/>
  <c r="H105" i="2"/>
  <c r="I115" i="2"/>
  <c r="H127" i="2"/>
  <c r="I19" i="2"/>
  <c r="I70" i="2"/>
  <c r="H84" i="2"/>
  <c r="H140" i="2"/>
  <c r="I47" i="2"/>
  <c r="H113" i="2"/>
  <c r="H117" i="2"/>
  <c r="I21" i="2"/>
  <c r="H35" i="2"/>
  <c r="H40" i="2"/>
  <c r="H130" i="2"/>
  <c r="I66" i="2"/>
  <c r="H69" i="2"/>
  <c r="I73" i="2"/>
  <c r="H139" i="2"/>
  <c r="E165" i="2"/>
  <c r="I15" i="2"/>
  <c r="I64" i="2"/>
  <c r="H70" i="2"/>
  <c r="I80" i="2"/>
  <c r="H119" i="2"/>
  <c r="H126" i="2"/>
  <c r="I133" i="2"/>
  <c r="I137" i="2"/>
  <c r="I28" i="2"/>
  <c r="I107" i="2"/>
  <c r="H134" i="2"/>
  <c r="I171" i="2"/>
  <c r="I71" i="2"/>
  <c r="I85" i="2"/>
  <c r="H107" i="2"/>
  <c r="H135" i="2"/>
  <c r="E156" i="2"/>
  <c r="H120" i="2"/>
  <c r="H29" i="2"/>
  <c r="I65" i="2"/>
  <c r="I112" i="2"/>
  <c r="I138" i="2"/>
  <c r="I25" i="2"/>
  <c r="H14" i="2"/>
  <c r="H25" i="2"/>
  <c r="I31" i="2"/>
  <c r="H38" i="2"/>
  <c r="I54" i="2"/>
  <c r="H72" i="2"/>
  <c r="H82" i="2"/>
  <c r="I86" i="2"/>
  <c r="I117" i="2"/>
  <c r="I130" i="2"/>
  <c r="I163" i="2"/>
  <c r="H122" i="2"/>
  <c r="I129" i="2"/>
  <c r="H132" i="2"/>
  <c r="I136" i="2"/>
  <c r="H155" i="2"/>
  <c r="I167" i="2"/>
  <c r="E11" i="1"/>
  <c r="H16" i="2"/>
  <c r="I36" i="2"/>
  <c r="I72" i="2"/>
  <c r="I76" i="2"/>
  <c r="I81" i="2"/>
  <c r="I87" i="2"/>
  <c r="I94" i="2"/>
  <c r="G108" i="2"/>
  <c r="H112" i="2"/>
  <c r="H115" i="2"/>
  <c r="H121" i="2"/>
  <c r="I127" i="2"/>
  <c r="I132" i="2"/>
  <c r="I135" i="2"/>
  <c r="H137" i="2"/>
  <c r="H151" i="2"/>
  <c r="E169" i="2"/>
  <c r="H178" i="2"/>
  <c r="G22" i="2"/>
  <c r="H22" i="2" s="1"/>
  <c r="H26" i="2"/>
  <c r="H31" i="2"/>
  <c r="H36" i="2"/>
  <c r="H44" i="2"/>
  <c r="I50" i="2"/>
  <c r="H67" i="2"/>
  <c r="I82" i="2"/>
  <c r="E98" i="2"/>
  <c r="H144" i="2"/>
  <c r="H24" i="2"/>
  <c r="I33" i="2"/>
  <c r="H68" i="2"/>
  <c r="H73" i="2"/>
  <c r="H77" i="2"/>
  <c r="H101" i="2"/>
  <c r="H106" i="2"/>
  <c r="I113" i="2"/>
  <c r="I116" i="2"/>
  <c r="I122" i="2"/>
  <c r="H128" i="2"/>
  <c r="H133" i="2"/>
  <c r="H138" i="2"/>
  <c r="G152" i="2"/>
  <c r="I162" i="2"/>
  <c r="I168" i="2"/>
  <c r="H175" i="2"/>
  <c r="E78" i="2"/>
  <c r="I13" i="2"/>
  <c r="I24" i="2"/>
  <c r="H96" i="2"/>
  <c r="I106" i="2"/>
  <c r="H111" i="2"/>
  <c r="H116" i="2"/>
  <c r="I128" i="2"/>
  <c r="I131" i="2"/>
  <c r="H136" i="2"/>
  <c r="H150" i="2"/>
  <c r="G156" i="2"/>
  <c r="H28" i="2"/>
  <c r="H47" i="2"/>
  <c r="H54" i="2"/>
  <c r="I62" i="2"/>
  <c r="H71" i="2"/>
  <c r="H74" i="2"/>
  <c r="G88" i="2"/>
  <c r="I83" i="2"/>
  <c r="H86" i="2"/>
  <c r="H91" i="2"/>
  <c r="I111" i="2"/>
  <c r="I114" i="2"/>
  <c r="I120" i="2"/>
  <c r="H131" i="2"/>
  <c r="I141" i="2"/>
  <c r="I150" i="2"/>
  <c r="H154" i="2"/>
  <c r="G51" i="2"/>
  <c r="H18" i="2"/>
  <c r="H39" i="2"/>
  <c r="H48" i="2"/>
  <c r="H56" i="2"/>
  <c r="H63" i="2"/>
  <c r="I69" i="2"/>
  <c r="H75" i="2"/>
  <c r="H80" i="2"/>
  <c r="I84" i="2"/>
  <c r="I97" i="2"/>
  <c r="H114" i="2"/>
  <c r="I126" i="2"/>
  <c r="I134" i="2"/>
  <c r="I139" i="2"/>
  <c r="H141" i="2"/>
  <c r="H177" i="2"/>
  <c r="H145" i="2"/>
  <c r="H176" i="2"/>
  <c r="G78" i="2"/>
  <c r="G92" i="2"/>
  <c r="G102" i="2"/>
  <c r="I12" i="2"/>
  <c r="H65" i="2"/>
  <c r="H81" i="2"/>
  <c r="H83" i="2"/>
  <c r="H85" i="2"/>
  <c r="H87" i="2"/>
  <c r="H97" i="2"/>
  <c r="I105" i="2"/>
  <c r="I110" i="2"/>
  <c r="G169" i="2"/>
  <c r="G173" i="2"/>
  <c r="I173" i="2" s="1"/>
  <c r="E51" i="2"/>
  <c r="G165" i="2"/>
  <c r="H61" i="2"/>
  <c r="H76" i="2"/>
  <c r="H90" i="2"/>
  <c r="H95" i="2"/>
  <c r="H100" i="2"/>
  <c r="H162" i="2"/>
  <c r="H164" i="2"/>
  <c r="H167" i="2"/>
  <c r="I35" i="2"/>
  <c r="I40" i="2"/>
  <c r="I48" i="2"/>
  <c r="H21" i="2"/>
  <c r="E88" i="2"/>
  <c r="I90" i="2"/>
  <c r="I95" i="2"/>
  <c r="I100" i="2"/>
  <c r="G142" i="2"/>
  <c r="H12" i="2"/>
  <c r="I38" i="2"/>
  <c r="I44" i="2"/>
  <c r="I61" i="2"/>
  <c r="G98" i="2"/>
  <c r="H60" i="2"/>
  <c r="H62" i="2"/>
  <c r="H94" i="2"/>
  <c r="H163" i="2"/>
  <c r="H168" i="2"/>
  <c r="H171" i="2"/>
  <c r="H179" i="2"/>
  <c r="D12" i="1"/>
  <c r="I60" i="2"/>
  <c r="I152" i="2" l="1"/>
  <c r="E146" i="2"/>
  <c r="B7" i="1" s="1"/>
  <c r="E157" i="2"/>
  <c r="H108" i="2"/>
  <c r="H156" i="2"/>
  <c r="G157" i="2"/>
  <c r="G146" i="2"/>
  <c r="D7" i="1" s="1"/>
  <c r="I22" i="2"/>
  <c r="I124" i="2"/>
  <c r="H51" i="2"/>
  <c r="I108" i="2"/>
  <c r="H124" i="2"/>
  <c r="H152" i="2"/>
  <c r="D14" i="1"/>
  <c r="E12" i="1"/>
  <c r="F12" i="1"/>
  <c r="I98" i="2"/>
  <c r="H98" i="2"/>
  <c r="I165" i="2"/>
  <c r="H165" i="2"/>
  <c r="I102" i="2"/>
  <c r="H102" i="2"/>
  <c r="E57" i="2"/>
  <c r="B6" i="1" s="1"/>
  <c r="I78" i="2"/>
  <c r="H78" i="2"/>
  <c r="H88" i="2"/>
  <c r="H173" i="2"/>
  <c r="I88" i="2"/>
  <c r="H180" i="2"/>
  <c r="I169" i="2"/>
  <c r="H169" i="2"/>
  <c r="I92" i="2"/>
  <c r="H92" i="2"/>
  <c r="G181" i="2"/>
  <c r="I181" i="2" s="1"/>
  <c r="H142" i="2"/>
  <c r="I142" i="2"/>
  <c r="I51" i="2"/>
  <c r="I42" i="2"/>
  <c r="H42" i="2"/>
  <c r="G57" i="2"/>
  <c r="D6" i="1" s="1"/>
  <c r="E7" i="1" l="1"/>
  <c r="E6" i="1"/>
  <c r="E158" i="2"/>
  <c r="I157" i="2"/>
  <c r="H157" i="2"/>
  <c r="H146" i="2"/>
  <c r="I146" i="2"/>
  <c r="G158" i="2"/>
  <c r="E147" i="2"/>
  <c r="B8" i="1" s="1"/>
  <c r="H181" i="2"/>
  <c r="F7" i="1"/>
  <c r="I57" i="2"/>
  <c r="G147" i="2"/>
  <c r="H57" i="2"/>
  <c r="F14" i="1"/>
  <c r="E14" i="1"/>
  <c r="E159" i="2" l="1"/>
  <c r="B10" i="1" s="1"/>
  <c r="B9" i="1"/>
  <c r="H158" i="2"/>
  <c r="G159" i="2"/>
  <c r="I158" i="2"/>
  <c r="D9" i="1"/>
  <c r="E9" i="1" s="1"/>
  <c r="F6" i="1"/>
  <c r="H147" i="2"/>
  <c r="D8" i="1"/>
  <c r="E8" i="1" s="1"/>
  <c r="I147" i="2"/>
  <c r="H159" i="2" l="1"/>
  <c r="D10" i="1"/>
  <c r="E10" i="1" s="1"/>
  <c r="I159" i="2"/>
  <c r="F9" i="1"/>
  <c r="F8" i="1"/>
  <c r="F10" i="1" l="1"/>
</calcChain>
</file>

<file path=xl/sharedStrings.xml><?xml version="1.0" encoding="utf-8"?>
<sst xmlns="http://schemas.openxmlformats.org/spreadsheetml/2006/main" count="667" uniqueCount="381">
  <si>
    <t>Summary of Key Information</t>
  </si>
  <si>
    <t>Notes</t>
  </si>
  <si>
    <t>Delta S22 vs SY23</t>
  </si>
  <si>
    <t>SY21-22</t>
  </si>
  <si>
    <t>SY22-23</t>
  </si>
  <si>
    <t>Amount</t>
  </si>
  <si>
    <t>%</t>
  </si>
  <si>
    <t>Students</t>
  </si>
  <si>
    <t>Employees</t>
  </si>
  <si>
    <t>Revenue</t>
  </si>
  <si>
    <t>Operating Expenses</t>
  </si>
  <si>
    <t>Operating Income</t>
  </si>
  <si>
    <t>Total Expenses</t>
  </si>
  <si>
    <t>Net Income</t>
  </si>
  <si>
    <t>Net Cash Increase</t>
  </si>
  <si>
    <t>Beginning Cash Balance (less rent reserve)</t>
  </si>
  <si>
    <t>Days of Cash (less rent reserve)</t>
  </si>
  <si>
    <t>Beginning Cash Balance (includes rent reserve)</t>
  </si>
  <si>
    <t>Days of Cash</t>
  </si>
  <si>
    <t>Gross Margin</t>
  </si>
  <si>
    <t xml:space="preserve">FY 23 Budget </t>
  </si>
  <si>
    <t>Girls Global Academy</t>
  </si>
  <si>
    <t>Delta</t>
  </si>
  <si>
    <t>Account</t>
  </si>
  <si>
    <t>State and Local Revenue</t>
  </si>
  <si>
    <t>4000 · Per-pupil alloc</t>
  </si>
  <si>
    <t>4010 · Per-pupil SpEd alloc</t>
  </si>
  <si>
    <t>4011 · Per-pupil SpEd ESY</t>
  </si>
  <si>
    <t>4020 · Per-pupil LEP/NEP alloc</t>
  </si>
  <si>
    <t>4040 · Per-pupil At Risk</t>
  </si>
  <si>
    <t>4050 · Per-pupil adjustment</t>
  </si>
  <si>
    <t>Accounting for SpEd and At-Risk adjustments throughout the year</t>
  </si>
  <si>
    <t>4090 · Per-pupil shortfall contingency</t>
  </si>
  <si>
    <t>4100 · Per-pupil facility alloc</t>
  </si>
  <si>
    <t>4210 · Local programs</t>
  </si>
  <si>
    <t>HSA and NSLP State Revenue match - decreased based on projected lower participation in student meals</t>
  </si>
  <si>
    <t>State and Local Revenue Total</t>
  </si>
  <si>
    <t>Federal Revenue</t>
  </si>
  <si>
    <t>5000 · ESEA Title 1</t>
  </si>
  <si>
    <t>5001 · ESEA Title 2</t>
  </si>
  <si>
    <t>5003 · IDEA 611</t>
  </si>
  <si>
    <t>5005 · ESEA Title 4</t>
  </si>
  <si>
    <t xml:space="preserve">5006 · CARES Act </t>
  </si>
  <si>
    <t>No longer receiving ESSER I funding</t>
  </si>
  <si>
    <t>5008 · ESSER III</t>
  </si>
  <si>
    <t xml:space="preserve">Anticipated ESSER III carryover </t>
  </si>
  <si>
    <t>5010 · Title Vb grants</t>
  </si>
  <si>
    <t>Termed out</t>
  </si>
  <si>
    <t>5030 · Competitive federal grants</t>
  </si>
  <si>
    <t>5100 · National school lunch prog</t>
  </si>
  <si>
    <t>NSLP revenue lower based on projected lower participation in student meals</t>
  </si>
  <si>
    <t>5103 · Donated Federal Commodities</t>
  </si>
  <si>
    <t>USDA program</t>
  </si>
  <si>
    <t>5105 · Child &amp; Adult Care Food Program</t>
  </si>
  <si>
    <t>5110 · E-rate program</t>
  </si>
  <si>
    <t>Federal Revenue Total</t>
  </si>
  <si>
    <t xml:space="preserve">Reduction based on COVID funding </t>
  </si>
  <si>
    <t>Private Grants and Donations</t>
  </si>
  <si>
    <t>6020 · Foundation grants</t>
  </si>
  <si>
    <t>6200 · Individual contributions</t>
  </si>
  <si>
    <t>6210 · Corporate contributions</t>
  </si>
  <si>
    <t>6230 · Special event contributions</t>
  </si>
  <si>
    <t>Private Grants and Donations Total</t>
  </si>
  <si>
    <t>Earned Fees</t>
  </si>
  <si>
    <t>6500 · Short-term investments</t>
  </si>
  <si>
    <t>Bank interest</t>
  </si>
  <si>
    <t>Earned Fees Total</t>
  </si>
  <si>
    <t>Revenue Total</t>
  </si>
  <si>
    <t>Expenses</t>
  </si>
  <si>
    <t>Salaries</t>
  </si>
  <si>
    <t>7000 · Leadership salaries</t>
  </si>
  <si>
    <t>Roles remain the same as current</t>
  </si>
  <si>
    <t>7010 · Teacher salaries</t>
  </si>
  <si>
    <t>7011 · SpEd salaries</t>
  </si>
  <si>
    <t>7012 · ELL teacher salaries</t>
  </si>
  <si>
    <t>7013 · Specials salaries</t>
  </si>
  <si>
    <t>7014 · Substitute salaries</t>
  </si>
  <si>
    <t>7020 · Teacher aides salaries</t>
  </si>
  <si>
    <t>7030 · Other curricular salaries</t>
  </si>
  <si>
    <t>1 College Career Counselor</t>
  </si>
  <si>
    <t>7080 · Curricular stipends</t>
  </si>
  <si>
    <t>7090 · Curricular bonuses</t>
  </si>
  <si>
    <t>7100 · Student support salaries</t>
  </si>
  <si>
    <t>7110 · Instr staff support salaries</t>
  </si>
  <si>
    <t>7120 · Clerical salaries</t>
  </si>
  <si>
    <t>7130 · Business, operations salaries</t>
  </si>
  <si>
    <t>7300 · Executive salaries</t>
  </si>
  <si>
    <t>ED</t>
  </si>
  <si>
    <t>7310 · Development salaries</t>
  </si>
  <si>
    <t>Salaries Total</t>
  </si>
  <si>
    <t>Benefits and Taxes</t>
  </si>
  <si>
    <t>7400 · Retirement plan contrib</t>
  </si>
  <si>
    <t>7410 · Health insurance</t>
  </si>
  <si>
    <t>7420 · Life and disability insurance</t>
  </si>
  <si>
    <t>7460 · Workers' comp insurance</t>
  </si>
  <si>
    <t>Estimated based on staff salaries</t>
  </si>
  <si>
    <t>7500 · Social security &amp; medicare</t>
  </si>
  <si>
    <t>7510 · State unemployment tax</t>
  </si>
  <si>
    <t>7520 · Universal paid leave tax</t>
  </si>
  <si>
    <t>DC Paid Family Leave Law Effective 7/1 rate from .62% to .26%</t>
  </si>
  <si>
    <t>7600 · Staff development (non-travel)</t>
  </si>
  <si>
    <t>Benefits and Taxes Total</t>
  </si>
  <si>
    <t>Contracted Staff</t>
  </si>
  <si>
    <t>7700 · Substitute contract staff</t>
  </si>
  <si>
    <t>7711 · Curricular leased staff</t>
  </si>
  <si>
    <t>Urban Teacher estimated expense</t>
  </si>
  <si>
    <t>Contracted Staff Total</t>
  </si>
  <si>
    <t>Staff-Related Costs</t>
  </si>
  <si>
    <t>7800 · Staff recruiting</t>
  </si>
  <si>
    <t>7810 · Staff background checks</t>
  </si>
  <si>
    <t>7830 · Staff travel (non-development)</t>
  </si>
  <si>
    <t>Staff-Related Costs Total</t>
  </si>
  <si>
    <t>Rent</t>
  </si>
  <si>
    <t>8000 · Rent</t>
  </si>
  <si>
    <t>8010 · Supplemental rent</t>
  </si>
  <si>
    <t>Rent Total</t>
  </si>
  <si>
    <t>Occupancy Service</t>
  </si>
  <si>
    <t>8100 · Utilities &amp; garbage removal</t>
  </si>
  <si>
    <t>Estimated utility cost (previously incurred by landlord)</t>
  </si>
  <si>
    <t>8110 · Contracted building services</t>
  </si>
  <si>
    <t>8120 · Maintenance and repairs</t>
  </si>
  <si>
    <t>Estimated based on building needs</t>
  </si>
  <si>
    <t>8140 · Facility consulting fees</t>
  </si>
  <si>
    <t>Estimated based on facility project expenses - ex. Tom Porter, Shinberg Levinas</t>
  </si>
  <si>
    <t>Occupancy Service Total</t>
  </si>
  <si>
    <t>Direct Student Expense</t>
  </si>
  <si>
    <t>9000 · Student supplies, snacks</t>
  </si>
  <si>
    <t>9010 · Student assessment materials</t>
  </si>
  <si>
    <t>9020 · Student textbooks</t>
  </si>
  <si>
    <t>9030 · Student uniforms</t>
  </si>
  <si>
    <t>9050 · Contracted instruction fees</t>
  </si>
  <si>
    <t>9051 · Contracted SpEd instruction</t>
  </si>
  <si>
    <t>9060 · Food service fees</t>
  </si>
  <si>
    <t>9070 · Student field trips</t>
  </si>
  <si>
    <t>9080 · Student recruiting</t>
  </si>
  <si>
    <t>9085 · Student events</t>
  </si>
  <si>
    <t>9090 · Other student expenses</t>
  </si>
  <si>
    <t>IB contingency</t>
  </si>
  <si>
    <t>9091 · Translation services</t>
  </si>
  <si>
    <t>Direct Student Expense Total</t>
  </si>
  <si>
    <t>Office &amp; Business Expense</t>
  </si>
  <si>
    <t>9100 · Office supplies</t>
  </si>
  <si>
    <t>9110 · Copier rental &amp; services</t>
  </si>
  <si>
    <t>9120 · Telephone &amp; telecommunications</t>
  </si>
  <si>
    <t>9130 · Postage, shipping, delivery</t>
  </si>
  <si>
    <t>9140 · External printing</t>
  </si>
  <si>
    <t>9150 · Non-capitalized technology</t>
  </si>
  <si>
    <t>9160 · Non-capitalized FF&amp;E</t>
  </si>
  <si>
    <t>9200 · Business insurance</t>
  </si>
  <si>
    <t>9210 · Authorizer fees</t>
  </si>
  <si>
    <t>9230 · Accounting, auditing, payroll</t>
  </si>
  <si>
    <t>9240 · Legal fees</t>
  </si>
  <si>
    <t>9260 · Computer support fees</t>
  </si>
  <si>
    <t>9270 · Fundraising fees</t>
  </si>
  <si>
    <t>9280 · Other professional fees</t>
  </si>
  <si>
    <t>9290 · Other expenses</t>
  </si>
  <si>
    <t>9300 · Dues, fees, and fines</t>
  </si>
  <si>
    <t>Office &amp; Business Expense Total</t>
  </si>
  <si>
    <t>Contingency</t>
  </si>
  <si>
    <t>9900 · Unforeseen expenses</t>
  </si>
  <si>
    <t>Includes facility project contingency</t>
  </si>
  <si>
    <t>Contingency Total</t>
  </si>
  <si>
    <t>Expenses Total</t>
  </si>
  <si>
    <t>NET ORDINARY INCOME</t>
  </si>
  <si>
    <t>Extraordinary Expenses</t>
  </si>
  <si>
    <t>Depreciation and Amortization</t>
  </si>
  <si>
    <t>11000 · Operating asset depreciation</t>
  </si>
  <si>
    <t>11010 · Facility asset amortization &amp; depreciation</t>
  </si>
  <si>
    <t>Depreciation and Amortization Total</t>
  </si>
  <si>
    <t>Interest</t>
  </si>
  <si>
    <t>12000 · Interest payments</t>
  </si>
  <si>
    <t>OSSE Loan interest payments</t>
  </si>
  <si>
    <t>12020 · Amortization of deferred financing</t>
  </si>
  <si>
    <t>OSSE fee</t>
  </si>
  <si>
    <t>Extraordinary Expenses Total</t>
  </si>
  <si>
    <t>TOTAL EXPENSES</t>
  </si>
  <si>
    <t>NET INCOME</t>
  </si>
  <si>
    <t>Cash Flow Adjustments</t>
  </si>
  <si>
    <t>Add Depreciation</t>
  </si>
  <si>
    <t>1700 · Accum depr FF&amp;E</t>
  </si>
  <si>
    <t>1720 · Accum depr computers</t>
  </si>
  <si>
    <t>1910 · Accum amort lease imp</t>
  </si>
  <si>
    <t>Add Depreciation Total</t>
  </si>
  <si>
    <t>Operating Fixed Assets</t>
  </si>
  <si>
    <t>1600 · FF&amp;E</t>
  </si>
  <si>
    <t>1620 · Computers</t>
  </si>
  <si>
    <t>Operating Fixed Assets Total</t>
  </si>
  <si>
    <t>Other Operating Activities</t>
  </si>
  <si>
    <t>2200 · Accrued salaries</t>
  </si>
  <si>
    <t>Other Operating Activities Total</t>
  </si>
  <si>
    <t>Facilities Project Adjustments</t>
  </si>
  <si>
    <t>1830 · Leasehold improvements</t>
  </si>
  <si>
    <t>Facilities Project Adjustments Total</t>
  </si>
  <si>
    <t>Cash Flow Adjustments Total</t>
  </si>
  <si>
    <t>CHANGE IN CASH</t>
  </si>
  <si>
    <t>Starting Cash Balance</t>
  </si>
  <si>
    <t>Change In Cash</t>
  </si>
  <si>
    <t>ENDING CASH BALANCE</t>
  </si>
  <si>
    <t>Area</t>
  </si>
  <si>
    <t>FTE</t>
  </si>
  <si>
    <t>Salary</t>
  </si>
  <si>
    <t xml:space="preserve"> Core Teachers</t>
  </si>
  <si>
    <t>Math</t>
  </si>
  <si>
    <t>Science</t>
  </si>
  <si>
    <t>Social Studies</t>
  </si>
  <si>
    <t>English</t>
  </si>
  <si>
    <t>SubTotal</t>
  </si>
  <si>
    <t>Specials Teachers</t>
  </si>
  <si>
    <t>Business</t>
  </si>
  <si>
    <t>Add 1 FTE</t>
  </si>
  <si>
    <t>Engineering</t>
  </si>
  <si>
    <t>PE/ Health</t>
  </si>
  <si>
    <t>World Language</t>
  </si>
  <si>
    <t>Art</t>
  </si>
  <si>
    <t>Music</t>
  </si>
  <si>
    <t xml:space="preserve"> SPED Department</t>
  </si>
  <si>
    <t>SPED Teachers</t>
  </si>
  <si>
    <t>Paraprofessionals</t>
  </si>
  <si>
    <t>Dedicated Aides</t>
  </si>
  <si>
    <t>Dept Chair</t>
  </si>
  <si>
    <t>ELL Teacher</t>
  </si>
  <si>
    <t xml:space="preserve"> CARE Team</t>
  </si>
  <si>
    <t>College and Career Counselor</t>
  </si>
  <si>
    <t>New</t>
  </si>
  <si>
    <t>Dean of Students</t>
  </si>
  <si>
    <t>Crisis Intervention Coordinator</t>
  </si>
  <si>
    <t>Social Worker</t>
  </si>
  <si>
    <t>Behavior Specialist</t>
  </si>
  <si>
    <t xml:space="preserve"> Operations Team</t>
  </si>
  <si>
    <t>Operations Manager</t>
  </si>
  <si>
    <t>Operations Assistant</t>
  </si>
  <si>
    <t>Admissions Coordinator</t>
  </si>
  <si>
    <t>Enrollment Specialist</t>
  </si>
  <si>
    <t xml:space="preserve"> Leadership</t>
  </si>
  <si>
    <t xml:space="preserve">Executive Director </t>
  </si>
  <si>
    <t>Director of Programs and Community Engagement</t>
  </si>
  <si>
    <t>Director of Academics</t>
  </si>
  <si>
    <t>Director of Culture</t>
  </si>
  <si>
    <t>Director of Finance and Operations</t>
  </si>
  <si>
    <t>Other</t>
  </si>
  <si>
    <t xml:space="preserve">Instructional Coach </t>
  </si>
  <si>
    <t>Special Projects Coordinator</t>
  </si>
  <si>
    <t>Development/Grant Writer</t>
  </si>
  <si>
    <t>Curriculum Stipends</t>
  </si>
  <si>
    <t>No FTE, dollar amount included in total</t>
  </si>
  <si>
    <t>Bonuses</t>
  </si>
  <si>
    <t>Teaching Assistant</t>
  </si>
  <si>
    <t>Building Substitute</t>
  </si>
  <si>
    <t>GRAND TOTAL</t>
  </si>
  <si>
    <t>*Salaries  include a 3% COLA increase for all returning staff</t>
  </si>
  <si>
    <t xml:space="preserve"> SY22-23</t>
  </si>
  <si>
    <t>Interest Total</t>
  </si>
  <si>
    <t>2600 · Senior Debt</t>
  </si>
  <si>
    <t>2700 · Senior debt cost</t>
  </si>
  <si>
    <t>Total State and Local Revenue</t>
  </si>
  <si>
    <t>5003.1 · IDEA 611-ARP</t>
  </si>
  <si>
    <t>5006 · CARES Act Funds</t>
  </si>
  <si>
    <t>5007 · ESSER II</t>
  </si>
  <si>
    <t>5009 · ARP Facilities Grant</t>
  </si>
  <si>
    <t>5011 · COVID-19 Schoolbased Testing</t>
  </si>
  <si>
    <t>5103 · Donated federal commodities</t>
  </si>
  <si>
    <t>5111 · Emergency Connectivity Fund</t>
  </si>
  <si>
    <t>Total Federal Revenue</t>
  </si>
  <si>
    <t>6020.1 · Foundation grants temp-restr</t>
  </si>
  <si>
    <t>6030 · Temp restricted private grants</t>
  </si>
  <si>
    <t>6210.1 · Corporate Contribution temp-restr</t>
  </si>
  <si>
    <t>Total Private Grants and Donations</t>
  </si>
  <si>
    <t>6530 · Realized gains/losses</t>
  </si>
  <si>
    <t>Total Earned Fees</t>
  </si>
  <si>
    <t>6710 · Donated tangibles revenue</t>
  </si>
  <si>
    <t>Total Donated Revenue</t>
  </si>
  <si>
    <t>7180 · Supplemental service stipends</t>
  </si>
  <si>
    <t>7190 · Supplemental service bonuses</t>
  </si>
  <si>
    <t>Total Salaries</t>
  </si>
  <si>
    <t>Total Benefits and Taxes</t>
  </si>
  <si>
    <t>Total Contracted Staff</t>
  </si>
  <si>
    <t>7820 · Staff meals, events &amp; awards</t>
  </si>
  <si>
    <t>Total Staff-Related Costs</t>
  </si>
  <si>
    <t>Total Rent</t>
  </si>
  <si>
    <t>Total Occupancy Service</t>
  </si>
  <si>
    <t>9074 · Student buses</t>
  </si>
  <si>
    <t>9094 · COVID19</t>
  </si>
  <si>
    <t>Total Direct Student Expense</t>
  </si>
  <si>
    <t>930 · Dues, Fees &amp; Losses</t>
  </si>
  <si>
    <t>Total Office &amp; Business Expense</t>
  </si>
  <si>
    <t>9410 · Donated tangibles expense</t>
  </si>
  <si>
    <t>Total Donated Expense</t>
  </si>
  <si>
    <t>Total Contingency</t>
  </si>
  <si>
    <t>Total Interest</t>
  </si>
  <si>
    <t>Total Depreciation and Amortization</t>
  </si>
  <si>
    <t>Total Add Depreciation</t>
  </si>
  <si>
    <t>Total Operating Fixed Assets</t>
  </si>
  <si>
    <t>1100 · Accounts receivable</t>
  </si>
  <si>
    <t>1400 · Prepaid expenses</t>
  </si>
  <si>
    <t>1410 · Deposits</t>
  </si>
  <si>
    <t>1598 · Remove from operations</t>
  </si>
  <si>
    <t>200 · Accounts Payable (A/P)</t>
  </si>
  <si>
    <t>2000 · Current payable</t>
  </si>
  <si>
    <t>2220 · Accrued employee benefits</t>
  </si>
  <si>
    <t>2240 · Other accrued expenses</t>
  </si>
  <si>
    <t>2350 · Smart benefits payable</t>
  </si>
  <si>
    <t>2360 · EE pension payable</t>
  </si>
  <si>
    <t>Total Other Operating Activities</t>
  </si>
  <si>
    <t>2400 · Unearned per-pupil revenue</t>
  </si>
  <si>
    <t>Total Per-Pupil Adjustments</t>
  </si>
  <si>
    <t>2900 · Suspense</t>
  </si>
  <si>
    <t>Total Suspense</t>
  </si>
  <si>
    <t>1599 · Add to facilities</t>
  </si>
  <si>
    <t>1820 · Construction in progress</t>
  </si>
  <si>
    <t>Total Facilities Project Adjustments</t>
  </si>
  <si>
    <t>v1.5</t>
  </si>
  <si>
    <t>Unaudited EOY</t>
  </si>
  <si>
    <t>4200 · Local grants</t>
  </si>
  <si>
    <t>5101 · Donated Federal Covid-19 food grants</t>
  </si>
  <si>
    <t>4060 · Pandemic Supplemental Funding</t>
  </si>
  <si>
    <t>161 students</t>
  </si>
  <si>
    <t>8:L1, 16:L2, 11:L3, 5:L4</t>
  </si>
  <si>
    <t>3:L1, 6:L2, 8:L3, 2:L4</t>
  </si>
  <si>
    <t>9 students</t>
  </si>
  <si>
    <t>Removed for re-budget</t>
  </si>
  <si>
    <t>Covid-PCR Grant</t>
  </si>
  <si>
    <t>Updated allocation from OSSE</t>
  </si>
  <si>
    <t>No longer receiving ESSER II funding</t>
  </si>
  <si>
    <t>Updated with actuals from John Beem</t>
  </si>
  <si>
    <t>2 Math (1 vacant), 2.5 Science, 3 SS, 3 Eng (1 vacant), 1.7 Business; 1 Engineering</t>
  </si>
  <si>
    <t>Removing Student Support Services Coordinator - replaced with Department Chair Stipend; 5 SpEd T, 2 Para</t>
  </si>
  <si>
    <t>0.5 ELL, early term</t>
  </si>
  <si>
    <t>1 PE; 1 World Language; 0.6 Art; 1 Music</t>
  </si>
  <si>
    <t>2 Aides, assuming termed 1/14/23 (pay through January)</t>
  </si>
  <si>
    <t>$30k sports stipends, $46k extra service, $10k enrichment, $12.7k IB, $21k ESY</t>
  </si>
  <si>
    <t>1 Director of Culture, Dean of Students, Crisis Intervention Coordinator, Social Worker, Culture Assistant</t>
  </si>
  <si>
    <t xml:space="preserve">2 0.5 Instructional Coaches </t>
  </si>
  <si>
    <t>1 Operations Manager moved to 7130</t>
  </si>
  <si>
    <t>6430 · Student uniform sales</t>
  </si>
  <si>
    <t>Donated Revenue</t>
  </si>
  <si>
    <t>Total Revenue</t>
  </si>
  <si>
    <t>Donated Expense</t>
  </si>
  <si>
    <t>Total Extraordinary Expenses</t>
  </si>
  <si>
    <t>Forecast</t>
  </si>
  <si>
    <t>Per-Pupil Adjustments</t>
  </si>
  <si>
    <t>Suspense</t>
  </si>
  <si>
    <t>Total Cash Flow Adjustments</t>
  </si>
  <si>
    <t>101 students (43 overage)</t>
  </si>
  <si>
    <t>Development/Grant Writer Removed</t>
  </si>
  <si>
    <t>Estimated based on staff opt-in YTD</t>
  </si>
  <si>
    <t>Supplemental rent expense to Calvary</t>
  </si>
  <si>
    <t>Cleaning costs - BradCorp increase to $9,253k/month</t>
  </si>
  <si>
    <t>Minus $1.9M OSSE Loan</t>
  </si>
  <si>
    <t>36 Days of Cash on Hand is the PCSB calculation and is below the ideal target (45).</t>
  </si>
  <si>
    <t>Change from previous budget</t>
  </si>
  <si>
    <t>Removed 1 FTE</t>
  </si>
  <si>
    <t>.5 LTS</t>
  </si>
  <si>
    <t>Increase from 2.5 to 3.0</t>
  </si>
  <si>
    <t>Remove 1 FTE</t>
  </si>
  <si>
    <t>Remove.6 FTE</t>
  </si>
  <si>
    <t>Removed 2 FTE</t>
  </si>
  <si>
    <t>Removed 2 FTE; assume remaining 2 termed 01/2023</t>
  </si>
  <si>
    <t>Dept. Chair paid via stipend</t>
  </si>
  <si>
    <t>Add .5 FTE; termed 11/2023 (no replacement)</t>
  </si>
  <si>
    <t>Culture Assistant</t>
  </si>
  <si>
    <t>Removed</t>
  </si>
  <si>
    <t>Board Intern</t>
  </si>
  <si>
    <t>Position removed</t>
  </si>
  <si>
    <t>Position Removed</t>
  </si>
  <si>
    <t>Board Approved</t>
  </si>
  <si>
    <t>Re-Budget</t>
  </si>
  <si>
    <t>Included in IDEA Projection</t>
  </si>
  <si>
    <t>Shield T3 invoices (through 9/30)</t>
  </si>
  <si>
    <t>1 Building Sub</t>
  </si>
  <si>
    <t>1 Operations Manager, Ops Assistant, Special Projects, Admissions Coordinator, 0.2 Recruitment, 0.1 Board Intern; Dir of Fin/Ops Removed</t>
  </si>
  <si>
    <t>Supplemental stipends included in 7080</t>
  </si>
  <si>
    <t>Supplemental bonuses included in 7090</t>
  </si>
  <si>
    <t>Estimated based on YTD spending</t>
  </si>
  <si>
    <t>Rent based on lease agreement</t>
  </si>
  <si>
    <t>Reduced by $50k to account for enrollment shortfall</t>
  </si>
  <si>
    <t>Reduced by $70k to account for enrollment shortfall</t>
  </si>
  <si>
    <t>Increased by $10k to reflect sports transportation costs</t>
  </si>
  <si>
    <t>$2k placeholder added to account for SpEd transportation needs</t>
  </si>
  <si>
    <t>Monthly T-Mobile phone bills; Shield T3</t>
  </si>
  <si>
    <t>$40k added for FundEd contract, $7k for EOY campaign</t>
  </si>
  <si>
    <t>Includes $36k for Operations Contractor ($4.5k/month), EdOps Data, Aapiya Consulting, StartOps, LiftEd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</si>
</sst>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  <numFmt numFmtId="167" formatCode="_(* #,##0.0_);_(* \(#,##0.0\);_(* &quot;-&quot;??_);_(@_)"/>
  </numFmts>
  <fonts count="23" x14ac:knownFonts="1">
    <font>
      <sz val="11"/>
      <color theme="1"/>
      <name val="Calibri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rgb="FFED7D31"/>
      <name val="Arial"/>
      <family val="2"/>
    </font>
    <font>
      <b/>
      <sz val="12"/>
      <color theme="1"/>
      <name val="Arial Black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7030A0"/>
        <bgColor rgb="FF7030A0"/>
      </patternFill>
    </fill>
    <fill>
      <patternFill patternType="solid">
        <fgColor rgb="FF00B050"/>
        <bgColor rgb="FF00B05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8"/>
        <bgColor indexed="64"/>
      </patternFill>
    </fill>
    <fill>
      <patternFill patternType="solid">
        <fgColor rgb="FF4F81BD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thin">
        <color rgb="FFDBDBDB"/>
      </top>
      <bottom/>
      <diagonal/>
    </border>
    <border>
      <left/>
      <right/>
      <top/>
      <bottom style="thin">
        <color rgb="FF7F7F7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6" tint="0.59996337778862885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21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3" fillId="3" borderId="4" xfId="0" applyFont="1" applyFill="1" applyBorder="1"/>
    <xf numFmtId="164" fontId="1" fillId="3" borderId="5" xfId="0" applyNumberFormat="1" applyFont="1" applyFill="1" applyBorder="1"/>
    <xf numFmtId="164" fontId="1" fillId="3" borderId="5" xfId="0" applyNumberFormat="1" applyFont="1" applyFill="1" applyBorder="1" applyAlignment="1">
      <alignment horizontal="center"/>
    </xf>
    <xf numFmtId="0" fontId="5" fillId="0" borderId="0" xfId="0" applyFont="1"/>
    <xf numFmtId="0" fontId="3" fillId="3" borderId="8" xfId="0" applyFont="1" applyFill="1" applyBorder="1"/>
    <xf numFmtId="164" fontId="6" fillId="3" borderId="9" xfId="0" applyNumberFormat="1" applyFont="1" applyFill="1" applyBorder="1"/>
    <xf numFmtId="164" fontId="1" fillId="3" borderId="9" xfId="0" applyNumberFormat="1" applyFont="1" applyFill="1" applyBorder="1"/>
    <xf numFmtId="9" fontId="1" fillId="3" borderId="10" xfId="0" applyNumberFormat="1" applyFont="1" applyFill="1" applyBorder="1"/>
    <xf numFmtId="164" fontId="6" fillId="0" borderId="0" xfId="0" applyNumberFormat="1" applyFont="1" applyAlignment="1">
      <alignment wrapText="1"/>
    </xf>
    <xf numFmtId="0" fontId="3" fillId="0" borderId="11" xfId="0" applyFont="1" applyBorder="1"/>
    <xf numFmtId="0" fontId="3" fillId="4" borderId="5" xfId="0" applyFont="1" applyFill="1" applyBorder="1"/>
    <xf numFmtId="0" fontId="3" fillId="0" borderId="0" xfId="0" applyFont="1"/>
    <xf numFmtId="9" fontId="3" fillId="4" borderId="12" xfId="0" applyNumberFormat="1" applyFont="1" applyFill="1" applyBorder="1"/>
    <xf numFmtId="0" fontId="7" fillId="0" borderId="0" xfId="0" applyFont="1" applyAlignment="1">
      <alignment wrapText="1"/>
    </xf>
    <xf numFmtId="1" fontId="3" fillId="0" borderId="0" xfId="0" applyNumberFormat="1" applyFont="1"/>
    <xf numFmtId="164" fontId="3" fillId="4" borderId="5" xfId="0" applyNumberFormat="1" applyFont="1" applyFill="1" applyBorder="1"/>
    <xf numFmtId="164" fontId="3" fillId="0" borderId="0" xfId="0" applyNumberFormat="1" applyFont="1"/>
    <xf numFmtId="0" fontId="8" fillId="0" borderId="11" xfId="0" applyFont="1" applyBorder="1"/>
    <xf numFmtId="164" fontId="8" fillId="4" borderId="5" xfId="0" applyNumberFormat="1" applyFont="1" applyFill="1" applyBorder="1"/>
    <xf numFmtId="164" fontId="8" fillId="0" borderId="0" xfId="0" applyNumberFormat="1" applyFont="1"/>
    <xf numFmtId="0" fontId="8" fillId="4" borderId="5" xfId="0" applyFont="1" applyFill="1" applyBorder="1"/>
    <xf numFmtId="1" fontId="8" fillId="0" borderId="0" xfId="0" applyNumberFormat="1" applyFont="1"/>
    <xf numFmtId="0" fontId="8" fillId="0" borderId="0" xfId="0" applyFont="1"/>
    <xf numFmtId="1" fontId="8" fillId="4" borderId="5" xfId="0" applyNumberFormat="1" applyFont="1" applyFill="1" applyBorder="1"/>
    <xf numFmtId="0" fontId="3" fillId="0" borderId="13" xfId="0" applyFont="1" applyBorder="1"/>
    <xf numFmtId="9" fontId="3" fillId="4" borderId="14" xfId="0" applyNumberFormat="1" applyFont="1" applyFill="1" applyBorder="1"/>
    <xf numFmtId="9" fontId="3" fillId="0" borderId="15" xfId="0" applyNumberFormat="1" applyFont="1" applyBorder="1"/>
    <xf numFmtId="9" fontId="3" fillId="4" borderId="16" xfId="0" applyNumberFormat="1" applyFont="1" applyFill="1" applyBorder="1"/>
    <xf numFmtId="0" fontId="7" fillId="0" borderId="0" xfId="0" applyFont="1"/>
    <xf numFmtId="0" fontId="9" fillId="2" borderId="5" xfId="0" applyFont="1" applyFill="1" applyBorder="1"/>
    <xf numFmtId="164" fontId="9" fillId="2" borderId="5" xfId="0" applyNumberFormat="1" applyFont="1" applyFill="1" applyBorder="1"/>
    <xf numFmtId="9" fontId="9" fillId="2" borderId="5" xfId="0" applyNumberFormat="1" applyFont="1" applyFill="1" applyBorder="1"/>
    <xf numFmtId="0" fontId="10" fillId="0" borderId="0" xfId="0" applyFont="1"/>
    <xf numFmtId="164" fontId="10" fillId="0" borderId="0" xfId="0" applyNumberFormat="1" applyFont="1"/>
    <xf numFmtId="9" fontId="10" fillId="0" borderId="0" xfId="0" applyNumberFormat="1" applyFont="1"/>
    <xf numFmtId="0" fontId="11" fillId="0" borderId="0" xfId="0" applyFont="1"/>
    <xf numFmtId="164" fontId="11" fillId="0" borderId="0" xfId="0" applyNumberFormat="1" applyFont="1"/>
    <xf numFmtId="9" fontId="11" fillId="0" borderId="0" xfId="0" applyNumberFormat="1" applyFont="1"/>
    <xf numFmtId="0" fontId="12" fillId="0" borderId="0" xfId="0" applyFont="1"/>
    <xf numFmtId="164" fontId="12" fillId="0" borderId="0" xfId="0" applyNumberFormat="1" applyFont="1"/>
    <xf numFmtId="9" fontId="12" fillId="0" borderId="0" xfId="0" applyNumberFormat="1" applyFont="1"/>
    <xf numFmtId="0" fontId="12" fillId="3" borderId="5" xfId="0" applyFont="1" applyFill="1" applyBorder="1"/>
    <xf numFmtId="164" fontId="12" fillId="3" borderId="5" xfId="0" applyNumberFormat="1" applyFont="1" applyFill="1" applyBorder="1"/>
    <xf numFmtId="164" fontId="13" fillId="3" borderId="5" xfId="0" applyNumberFormat="1" applyFont="1" applyFill="1" applyBorder="1"/>
    <xf numFmtId="0" fontId="14" fillId="3" borderId="5" xfId="0" applyFont="1" applyFill="1" applyBorder="1"/>
    <xf numFmtId="164" fontId="15" fillId="3" borderId="5" xfId="0" applyNumberFormat="1" applyFont="1" applyFill="1" applyBorder="1"/>
    <xf numFmtId="9" fontId="13" fillId="3" borderId="5" xfId="0" applyNumberFormat="1" applyFont="1" applyFill="1" applyBorder="1"/>
    <xf numFmtId="164" fontId="15" fillId="3" borderId="5" xfId="0" applyNumberFormat="1" applyFont="1" applyFill="1" applyBorder="1" applyAlignment="1">
      <alignment wrapText="1"/>
    </xf>
    <xf numFmtId="164" fontId="7" fillId="0" borderId="0" xfId="0" applyNumberFormat="1" applyFont="1"/>
    <xf numFmtId="9" fontId="7" fillId="0" borderId="0" xfId="0" applyNumberFormat="1" applyFont="1"/>
    <xf numFmtId="0" fontId="14" fillId="0" borderId="0" xfId="0" applyFont="1"/>
    <xf numFmtId="164" fontId="16" fillId="0" borderId="0" xfId="0" applyNumberFormat="1" applyFont="1"/>
    <xf numFmtId="9" fontId="16" fillId="0" borderId="0" xfId="0" applyNumberFormat="1" applyFont="1"/>
    <xf numFmtId="0" fontId="16" fillId="0" borderId="0" xfId="0" applyFont="1"/>
    <xf numFmtId="0" fontId="17" fillId="0" borderId="0" xfId="0" applyFont="1"/>
    <xf numFmtId="164" fontId="7" fillId="0" borderId="18" xfId="0" applyNumberFormat="1" applyFont="1" applyBorder="1"/>
    <xf numFmtId="0" fontId="18" fillId="0" borderId="0" xfId="0" applyFont="1"/>
    <xf numFmtId="164" fontId="16" fillId="0" borderId="18" xfId="0" applyNumberFormat="1" applyFont="1" applyBorder="1"/>
    <xf numFmtId="164" fontId="7" fillId="0" borderId="19" xfId="0" applyNumberFormat="1" applyFont="1" applyBorder="1"/>
    <xf numFmtId="164" fontId="7" fillId="0" borderId="20" xfId="0" applyNumberFormat="1" applyFont="1" applyBorder="1"/>
    <xf numFmtId="9" fontId="7" fillId="0" borderId="20" xfId="0" applyNumberFormat="1" applyFont="1" applyBorder="1"/>
    <xf numFmtId="164" fontId="7" fillId="0" borderId="21" xfId="0" applyNumberFormat="1" applyFont="1" applyBorder="1"/>
    <xf numFmtId="165" fontId="15" fillId="2" borderId="5" xfId="0" applyNumberFormat="1" applyFont="1" applyFill="1" applyBorder="1"/>
    <xf numFmtId="165" fontId="7" fillId="0" borderId="0" xfId="0" applyNumberFormat="1" applyFont="1"/>
    <xf numFmtId="165" fontId="16" fillId="5" borderId="5" xfId="0" applyNumberFormat="1" applyFont="1" applyFill="1" applyBorder="1" applyAlignment="1">
      <alignment horizontal="left"/>
    </xf>
    <xf numFmtId="165" fontId="16" fillId="5" borderId="5" xfId="0" applyNumberFormat="1" applyFont="1" applyFill="1" applyBorder="1"/>
    <xf numFmtId="0" fontId="7" fillId="5" borderId="5" xfId="0" applyFont="1" applyFill="1" applyBorder="1"/>
    <xf numFmtId="165" fontId="16" fillId="0" borderId="0" xfId="0" applyNumberFormat="1" applyFont="1" applyAlignment="1">
      <alignment horizontal="right"/>
    </xf>
    <xf numFmtId="165" fontId="16" fillId="0" borderId="0" xfId="0" applyNumberFormat="1" applyFont="1"/>
    <xf numFmtId="166" fontId="16" fillId="0" borderId="0" xfId="0" applyNumberFormat="1" applyFont="1"/>
    <xf numFmtId="167" fontId="16" fillId="5" borderId="5" xfId="0" applyNumberFormat="1" applyFont="1" applyFill="1" applyBorder="1" applyAlignment="1">
      <alignment horizontal="left"/>
    </xf>
    <xf numFmtId="167" fontId="16" fillId="5" borderId="5" xfId="0" applyNumberFormat="1" applyFont="1" applyFill="1" applyBorder="1"/>
    <xf numFmtId="165" fontId="7" fillId="5" borderId="5" xfId="0" applyNumberFormat="1" applyFont="1" applyFill="1" applyBorder="1"/>
    <xf numFmtId="164" fontId="16" fillId="6" borderId="5" xfId="0" applyNumberFormat="1" applyFont="1" applyFill="1" applyBorder="1" applyAlignment="1">
      <alignment wrapText="1"/>
    </xf>
    <xf numFmtId="165" fontId="16" fillId="6" borderId="5" xfId="0" applyNumberFormat="1" applyFont="1" applyFill="1" applyBorder="1"/>
    <xf numFmtId="166" fontId="16" fillId="6" borderId="5" xfId="0" applyNumberFormat="1" applyFont="1" applyFill="1" applyBorder="1"/>
    <xf numFmtId="0" fontId="7" fillId="6" borderId="5" xfId="0" applyFont="1" applyFill="1" applyBorder="1"/>
    <xf numFmtId="164" fontId="19" fillId="0" borderId="0" xfId="0" applyNumberFormat="1" applyFont="1"/>
    <xf numFmtId="0" fontId="19" fillId="0" borderId="0" xfId="0" applyFont="1"/>
    <xf numFmtId="164" fontId="13" fillId="7" borderId="0" xfId="1" applyNumberFormat="1" applyFont="1" applyFill="1"/>
    <xf numFmtId="164" fontId="21" fillId="0" borderId="0" xfId="1" applyNumberFormat="1" applyFont="1"/>
    <xf numFmtId="164" fontId="21" fillId="0" borderId="22" xfId="1" applyNumberFormat="1" applyFont="1" applyBorder="1"/>
    <xf numFmtId="164" fontId="22" fillId="0" borderId="23" xfId="1" applyNumberFormat="1" applyFont="1" applyBorder="1"/>
    <xf numFmtId="164" fontId="7" fillId="0" borderId="24" xfId="0" applyNumberFormat="1" applyFont="1" applyBorder="1"/>
    <xf numFmtId="0" fontId="15" fillId="8" borderId="25" xfId="0" applyFont="1" applyFill="1" applyBorder="1"/>
    <xf numFmtId="0" fontId="15" fillId="8" borderId="26" xfId="0" applyFont="1" applyFill="1" applyBorder="1"/>
    <xf numFmtId="38" fontId="7" fillId="0" borderId="0" xfId="0" applyNumberFormat="1" applyFont="1"/>
    <xf numFmtId="0" fontId="7" fillId="0" borderId="27" xfId="0" applyFont="1" applyBorder="1"/>
    <xf numFmtId="38" fontId="7" fillId="0" borderId="27" xfId="0" applyNumberFormat="1" applyFont="1" applyBorder="1"/>
    <xf numFmtId="0" fontId="16" fillId="0" borderId="27" xfId="0" applyFont="1" applyBorder="1" applyAlignment="1">
      <alignment horizontal="center"/>
    </xf>
    <xf numFmtId="38" fontId="16" fillId="0" borderId="27" xfId="0" applyNumberFormat="1" applyFont="1" applyBorder="1" applyAlignment="1">
      <alignment horizontal="center"/>
    </xf>
    <xf numFmtId="164" fontId="6" fillId="3" borderId="20" xfId="0" applyNumberFormat="1" applyFont="1" applyFill="1" applyBorder="1"/>
    <xf numFmtId="0" fontId="3" fillId="4" borderId="17" xfId="0" applyFont="1" applyFill="1" applyBorder="1"/>
    <xf numFmtId="164" fontId="3" fillId="4" borderId="17" xfId="0" applyNumberFormat="1" applyFont="1" applyFill="1" applyBorder="1"/>
    <xf numFmtId="164" fontId="8" fillId="4" borderId="17" xfId="0" applyNumberFormat="1" applyFont="1" applyFill="1" applyBorder="1"/>
    <xf numFmtId="0" fontId="8" fillId="4" borderId="17" xfId="0" applyFont="1" applyFill="1" applyBorder="1"/>
    <xf numFmtId="9" fontId="3" fillId="4" borderId="15" xfId="0" applyNumberFormat="1" applyFont="1" applyFill="1" applyBorder="1"/>
    <xf numFmtId="164" fontId="1" fillId="3" borderId="17" xfId="0" applyNumberFormat="1" applyFont="1" applyFill="1" applyBorder="1" applyAlignment="1">
      <alignment horizontal="center"/>
    </xf>
    <xf numFmtId="164" fontId="9" fillId="2" borderId="17" xfId="0" applyNumberFormat="1" applyFont="1" applyFill="1" applyBorder="1"/>
    <xf numFmtId="164" fontId="13" fillId="3" borderId="28" xfId="0" applyNumberFormat="1" applyFont="1" applyFill="1" applyBorder="1" applyAlignment="1">
      <alignment horizontal="center"/>
    </xf>
    <xf numFmtId="164" fontId="15" fillId="3" borderId="28" xfId="0" applyNumberFormat="1" applyFont="1" applyFill="1" applyBorder="1"/>
    <xf numFmtId="164" fontId="7" fillId="0" borderId="28" xfId="0" applyNumberFormat="1" applyFont="1" applyBorder="1"/>
    <xf numFmtId="164" fontId="16" fillId="0" borderId="28" xfId="0" applyNumberFormat="1" applyFont="1" applyBorder="1"/>
    <xf numFmtId="164" fontId="7" fillId="0" borderId="29" xfId="0" applyNumberFormat="1" applyFont="1" applyBorder="1"/>
    <xf numFmtId="164" fontId="7" fillId="0" borderId="30" xfId="0" applyNumberFormat="1" applyFont="1" applyBorder="1"/>
    <xf numFmtId="164" fontId="13" fillId="3" borderId="31" xfId="0" applyNumberFormat="1" applyFont="1" applyFill="1" applyBorder="1"/>
    <xf numFmtId="164" fontId="15" fillId="3" borderId="31" xfId="0" applyNumberFormat="1" applyFont="1" applyFill="1" applyBorder="1"/>
    <xf numFmtId="164" fontId="7" fillId="0" borderId="31" xfId="0" applyNumberFormat="1" applyFont="1" applyBorder="1"/>
    <xf numFmtId="0" fontId="0" fillId="0" borderId="31" xfId="0" applyBorder="1"/>
    <xf numFmtId="164" fontId="16" fillId="0" borderId="31" xfId="0" applyNumberFormat="1" applyFont="1" applyBorder="1"/>
    <xf numFmtId="164" fontId="7" fillId="0" borderId="32" xfId="0" applyNumberFormat="1" applyFont="1" applyBorder="1"/>
    <xf numFmtId="164" fontId="7" fillId="0" borderId="33" xfId="0" applyNumberFormat="1" applyFont="1" applyBorder="1"/>
    <xf numFmtId="164" fontId="1" fillId="3" borderId="6" xfId="0" applyNumberFormat="1" applyFont="1" applyFill="1" applyBorder="1" applyAlignment="1">
      <alignment horizontal="center"/>
    </xf>
    <xf numFmtId="0" fontId="4" fillId="0" borderId="7" xfId="0" applyFont="1" applyBorder="1"/>
    <xf numFmtId="164" fontId="13" fillId="3" borderId="6" xfId="0" applyNumberFormat="1" applyFont="1" applyFill="1" applyBorder="1" applyAlignment="1">
      <alignment horizontal="center"/>
    </xf>
    <xf numFmtId="0" fontId="4" fillId="0" borderId="17" xfId="0" applyFont="1" applyBorder="1"/>
  </cellXfs>
  <cellStyles count="2">
    <cellStyle name="Comma" xfId="1" builtinId="3"/>
    <cellStyle name="Normal" xfId="0" builtinId="0"/>
  </cellStyles>
  <dxfs count="1">
    <dxf>
      <font>
        <color theme="1"/>
      </font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000"/>
  <sheetViews>
    <sheetView tabSelected="1" topLeftCell="A3" workbookViewId="0">
      <selection activeCell="D22" sqref="D22"/>
    </sheetView>
  </sheetViews>
  <sheetFormatPr defaultColWidth="14.42578125" defaultRowHeight="15" customHeight="1" x14ac:dyDescent="0.25"/>
  <cols>
    <col min="1" max="1" width="48.42578125" customWidth="1"/>
    <col min="2" max="2" width="17.85546875" customWidth="1"/>
    <col min="3" max="3" width="19.7109375" bestFit="1" customWidth="1"/>
    <col min="4" max="4" width="13.5703125" customWidth="1"/>
    <col min="5" max="5" width="16.140625" customWidth="1"/>
    <col min="6" max="6" width="15.85546875" customWidth="1"/>
    <col min="7" max="7" width="45.42578125" customWidth="1"/>
    <col min="8" max="27" width="9.140625" customWidth="1"/>
  </cols>
  <sheetData>
    <row r="1" spans="1:27" ht="15.75" x14ac:dyDescent="0.25">
      <c r="A1" s="1" t="s">
        <v>0</v>
      </c>
      <c r="B1" s="2"/>
      <c r="C1" s="2"/>
      <c r="D1" s="2"/>
      <c r="E1" s="2"/>
      <c r="F1" s="3"/>
      <c r="G1" s="3" t="s">
        <v>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x14ac:dyDescent="0.25">
      <c r="A2" s="5"/>
      <c r="B2" s="6" t="s">
        <v>311</v>
      </c>
      <c r="C2" s="102" t="s">
        <v>364</v>
      </c>
      <c r="D2" s="7" t="s">
        <v>365</v>
      </c>
      <c r="E2" s="117" t="s">
        <v>2</v>
      </c>
      <c r="F2" s="11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5.75" x14ac:dyDescent="0.25">
      <c r="A3" s="9"/>
      <c r="B3" s="10" t="s">
        <v>3</v>
      </c>
      <c r="C3" s="96" t="s">
        <v>4</v>
      </c>
      <c r="D3" s="10" t="s">
        <v>4</v>
      </c>
      <c r="E3" s="11" t="s">
        <v>5</v>
      </c>
      <c r="F3" s="12" t="s">
        <v>6</v>
      </c>
      <c r="G3" s="13" t="s">
        <v>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.75" x14ac:dyDescent="0.25">
      <c r="A4" s="14" t="s">
        <v>7</v>
      </c>
      <c r="B4" s="15">
        <v>155</v>
      </c>
      <c r="C4" s="97">
        <v>236</v>
      </c>
      <c r="D4" s="16">
        <v>161</v>
      </c>
      <c r="E4" s="20">
        <f t="shared" ref="E4:E16" si="0">D4-B4</f>
        <v>6</v>
      </c>
      <c r="F4" s="17">
        <f t="shared" ref="F4:F15" si="1">(D4-B4)/B4</f>
        <v>3.870967741935484E-2</v>
      </c>
      <c r="G4" s="18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5.75" x14ac:dyDescent="0.25">
      <c r="A5" s="14" t="s">
        <v>8</v>
      </c>
      <c r="B5" s="15">
        <v>40</v>
      </c>
      <c r="C5" s="97">
        <v>51</v>
      </c>
      <c r="D5" s="19">
        <v>42</v>
      </c>
      <c r="E5" s="20">
        <f t="shared" si="0"/>
        <v>2</v>
      </c>
      <c r="F5" s="17">
        <f t="shared" si="1"/>
        <v>0.05</v>
      </c>
      <c r="G5" s="18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5.75" x14ac:dyDescent="0.25">
      <c r="A6" s="14" t="s">
        <v>9</v>
      </c>
      <c r="B6" s="20">
        <f>GGA!E57</f>
        <v>5399853.6900000004</v>
      </c>
      <c r="C6" s="98">
        <v>6776486.1762899207</v>
      </c>
      <c r="D6" s="21">
        <f>GGA!G57</f>
        <v>5618064.9076757822</v>
      </c>
      <c r="E6" s="20">
        <f t="shared" si="0"/>
        <v>218211.21767578181</v>
      </c>
      <c r="F6" s="17">
        <f t="shared" si="1"/>
        <v>4.0410579656979889E-2</v>
      </c>
      <c r="G6" s="18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5.75" x14ac:dyDescent="0.25">
      <c r="A7" s="14" t="s">
        <v>10</v>
      </c>
      <c r="B7" s="20">
        <f>GGA!E146</f>
        <v>4549368.8099999996</v>
      </c>
      <c r="C7" s="98">
        <v>6772746.6018164502</v>
      </c>
      <c r="D7" s="21">
        <f>GGA!G146</f>
        <v>5907256.8614505697</v>
      </c>
      <c r="E7" s="20">
        <f t="shared" si="0"/>
        <v>1357888.0514505701</v>
      </c>
      <c r="F7" s="17">
        <f t="shared" si="1"/>
        <v>0.29847834021849073</v>
      </c>
      <c r="G7" s="18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5.75" x14ac:dyDescent="0.25">
      <c r="A8" s="14" t="s">
        <v>11</v>
      </c>
      <c r="B8" s="20">
        <f>GGA!E147</f>
        <v>850484.88000000082</v>
      </c>
      <c r="C8" s="98">
        <v>3739.5744734704494</v>
      </c>
      <c r="D8" s="21">
        <f>GGA!G147</f>
        <v>-289191.95377478749</v>
      </c>
      <c r="E8" s="20">
        <f t="shared" si="0"/>
        <v>-1139676.8337747883</v>
      </c>
      <c r="F8" s="17">
        <f t="shared" si="1"/>
        <v>-1.3400318577971513</v>
      </c>
      <c r="G8" s="18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5.75" x14ac:dyDescent="0.25">
      <c r="A9" s="14" t="s">
        <v>12</v>
      </c>
      <c r="B9" s="20">
        <f>GGA!E158</f>
        <v>4637106.6599999992</v>
      </c>
      <c r="C9" s="98">
        <v>6993546.9185215039</v>
      </c>
      <c r="D9" s="21">
        <f>GGA!G158</f>
        <v>6128057.1793802576</v>
      </c>
      <c r="E9" s="20">
        <f t="shared" si="0"/>
        <v>1490950.5193802584</v>
      </c>
      <c r="F9" s="17">
        <f t="shared" si="1"/>
        <v>0.32152603524117745</v>
      </c>
      <c r="G9" s="18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5.75" x14ac:dyDescent="0.25">
      <c r="A10" s="22" t="s">
        <v>13</v>
      </c>
      <c r="B10" s="23">
        <f>GGA!E159</f>
        <v>762747.03000000119</v>
      </c>
      <c r="C10" s="99">
        <v>-217060.74223158322</v>
      </c>
      <c r="D10" s="24">
        <f>GGA!G159</f>
        <v>-509992.2717044754</v>
      </c>
      <c r="E10" s="23">
        <f t="shared" si="0"/>
        <v>-1272739.3017044766</v>
      </c>
      <c r="F10" s="17">
        <f t="shared" si="1"/>
        <v>-1.6686257063557162</v>
      </c>
      <c r="G10" s="18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5.75" x14ac:dyDescent="0.25">
      <c r="A11" s="14" t="s">
        <v>14</v>
      </c>
      <c r="B11" s="20">
        <f>GGA!E178</f>
        <v>2533990.089999998</v>
      </c>
      <c r="C11" s="98">
        <v>272057.3994000121</v>
      </c>
      <c r="D11" s="21">
        <f>GGA!G178</f>
        <v>-124510.82238768047</v>
      </c>
      <c r="E11" s="20">
        <f t="shared" si="0"/>
        <v>-2658500.9123876784</v>
      </c>
      <c r="F11" s="17">
        <f t="shared" si="1"/>
        <v>-1.0491362704530862</v>
      </c>
      <c r="G11" s="18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5.75" x14ac:dyDescent="0.25">
      <c r="A12" s="14" t="s">
        <v>15</v>
      </c>
      <c r="B12" s="20">
        <v>172304.78999999975</v>
      </c>
      <c r="C12" s="98">
        <v>424637.41808918584</v>
      </c>
      <c r="D12" s="21">
        <f>GGA!G179</f>
        <v>806294.87438407773</v>
      </c>
      <c r="E12" s="20">
        <f t="shared" si="0"/>
        <v>633990.08438407793</v>
      </c>
      <c r="F12" s="17">
        <f t="shared" si="1"/>
        <v>3.6794687157802106</v>
      </c>
      <c r="G12" s="18" t="s">
        <v>347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23.25" x14ac:dyDescent="0.25">
      <c r="A13" s="22" t="s">
        <v>16</v>
      </c>
      <c r="B13" s="25">
        <v>48</v>
      </c>
      <c r="C13" s="100">
        <v>37</v>
      </c>
      <c r="D13" s="26">
        <v>36</v>
      </c>
      <c r="E13" s="23">
        <f t="shared" si="0"/>
        <v>-12</v>
      </c>
      <c r="F13" s="17">
        <f t="shared" si="1"/>
        <v>-0.25</v>
      </c>
      <c r="G13" s="18" t="s">
        <v>348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15.75" x14ac:dyDescent="0.25">
      <c r="A14" s="14" t="s">
        <v>17</v>
      </c>
      <c r="B14" s="20">
        <f>GGA!E179</f>
        <v>322305</v>
      </c>
      <c r="C14" s="98">
        <v>574637.41808918584</v>
      </c>
      <c r="D14" s="21">
        <f>D12+150000</f>
        <v>956294.87438407773</v>
      </c>
      <c r="E14" s="20">
        <f t="shared" si="0"/>
        <v>633989.87438407773</v>
      </c>
      <c r="F14" s="17">
        <f t="shared" si="1"/>
        <v>1.9670494543493826</v>
      </c>
      <c r="G14" s="18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.75" x14ac:dyDescent="0.25">
      <c r="A15" s="22" t="s">
        <v>18</v>
      </c>
      <c r="B15" s="25">
        <v>217</v>
      </c>
      <c r="C15" s="100">
        <v>46</v>
      </c>
      <c r="D15" s="26">
        <v>46</v>
      </c>
      <c r="E15" s="28">
        <f t="shared" si="0"/>
        <v>-171</v>
      </c>
      <c r="F15" s="17">
        <f t="shared" si="1"/>
        <v>-0.78801843317972353</v>
      </c>
      <c r="G15" s="1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16.5" thickBot="1" x14ac:dyDescent="0.3">
      <c r="A16" s="29" t="s">
        <v>19</v>
      </c>
      <c r="B16" s="30">
        <v>0.1</v>
      </c>
      <c r="C16" s="101">
        <v>-0.03</v>
      </c>
      <c r="D16" s="31">
        <v>-0.09</v>
      </c>
      <c r="E16" s="30">
        <f t="shared" si="0"/>
        <v>-0.19</v>
      </c>
      <c r="F16" s="32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5.7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5.75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5.7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5.75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5.7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5.7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5.7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5.7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5.7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5.7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5.7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5.7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5.7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5.7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5.7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5.7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5.7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5.7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5.7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5.7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5.7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15.7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5.7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5.7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5.7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5.7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ht="15.7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15.7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5.75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5.75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5.75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15.75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15.75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5.7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15.75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5.7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15.7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15.7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15.75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15.75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15.75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15.75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15.7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5.7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5.75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15.7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15.7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15.7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5.75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5.75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5.7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5.75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5.75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5.75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5.75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5.75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5.75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5.75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5.75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5.75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5.75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5.75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5.75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5.75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5.75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5.75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5.75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15.75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5.75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5.75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5.75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15.75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15.75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ht="15.7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ht="15.75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15.75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ht="15.75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15.75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ht="15.75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ht="15.75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5.75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15.75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15.75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ht="15.75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5.75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5.75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5.75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5.75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5.75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5.75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5.75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5.75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ht="15.75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ht="15.75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ht="15.75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ht="15.75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ht="15.75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ht="15.75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27" ht="15.75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ht="15.75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ht="15.75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ht="15.75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ht="15.7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ht="15.75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ht="15.75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ht="15.75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ht="15.75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ht="15.75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ht="15.75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ht="15.75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ht="15.75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ht="15.75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ht="15.7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15.75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1:27" ht="15.75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ht="15.75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ht="15.75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ht="15.75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ht="15.7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ht="15.75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 ht="15.75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ht="15.75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ht="15.75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1:27" ht="15.75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ht="15.75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ht="15.75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1:27" ht="15.75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ht="15.75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ht="15.75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27" ht="15.75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</row>
    <row r="147" spans="1:27" ht="15.75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ht="15.75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ht="15.75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5.75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5.75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:27" ht="15.75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ht="15.75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ht="15.75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ht="15.75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ht="15.75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ht="15.75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ht="15.75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ht="15.75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ht="15.75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ht="15.75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ht="15.75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ht="15.75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ht="15.75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ht="15.75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:27" ht="15.75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ht="15.75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 spans="1:27" ht="15.75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ht="15.75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27" ht="15.75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ht="15.75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ht="15.75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:27" ht="15.75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ht="15.75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ht="15.75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ht="15.75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ht="15.75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ht="15.75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ht="15.75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1:27" ht="15.75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 ht="15.75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ht="15.75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1:27" ht="15.75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ht="15.75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ht="15.75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ht="15.75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ht="15.75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ht="15.75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ht="15.75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ht="15.75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ht="15.75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ht="15.75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ht="15.75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1:27" ht="15.75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ht="15.75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</row>
    <row r="196" spans="1:27" ht="15.75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 ht="15.75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 spans="1:27" ht="15.75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ht="15.75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ht="15.75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ht="15.75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ht="15.75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</row>
    <row r="203" spans="1:27" ht="15.75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ht="15.75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ht="15.75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 ht="15.75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ht="15.75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ht="15.75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ht="15.75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ht="15.75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ht="15.75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</row>
    <row r="212" spans="1:27" ht="15.75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ht="15.75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ht="15.75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ht="15.75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</row>
    <row r="216" spans="1:27" ht="15.75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ht="15.75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ht="15.75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ht="15.75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</row>
    <row r="220" spans="1:27" ht="15.75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ht="15.75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1:27" ht="15.75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1:27" ht="15.75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ht="15.75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ht="15.75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1:27" ht="15.75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ht="15.75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ht="15.75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ht="15.75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ht="15.75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ht="15.75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1:27" ht="15.75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ht="15.75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 ht="15.75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ht="15.75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ht="15.75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ht="15.75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ht="15.75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</row>
    <row r="239" spans="1:27" ht="15.75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</row>
    <row r="240" spans="1:27" ht="15.75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1:27" ht="15.75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ht="15.75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ht="15.75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ht="15.75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ht="15.75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ht="15.75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</row>
    <row r="247" spans="1:27" ht="15.75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ht="15.75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ht="15.75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ht="15.75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</row>
    <row r="251" spans="1:27" ht="15.75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ht="15.75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ht="15.75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ht="15.75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1:27" ht="15.75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 ht="15.75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1:27" ht="15.75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ht="15.75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 spans="1:27" ht="15.75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</row>
    <row r="260" spans="1:27" ht="15.75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ht="15.75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1:27" ht="15.75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1:27" ht="15.75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ht="15.75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ht="15.75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ht="15.75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ht="15.75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ht="15.75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ht="15.75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ht="15.75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ht="15.75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ht="15.75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 ht="15.75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 ht="15.75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1:27" ht="15.75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ht="15.75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 ht="15.75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ht="15.75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ht="15.75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ht="15.75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ht="15.75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ht="15.75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ht="15.75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ht="15.75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ht="15.75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ht="15.75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 spans="1:27" ht="15.75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ht="15.75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 ht="15.75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 ht="15.75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ht="15.75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ht="15.75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 ht="15.75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ht="15.75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ht="15.75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 spans="1:27" ht="15.75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ht="15.75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ht="15.75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ht="15.75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1:27" ht="15.75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ht="15.75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ht="15.75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ht="15.75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ht="15.75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ht="15.75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ht="15.75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ht="15.75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ht="15.75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ht="15.75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 ht="15.75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ht="15.75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ht="15.75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ht="15.75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ht="15.75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1:27" ht="15.75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ht="15.75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ht="15.75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ht="15.75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ht="15.75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ht="15.75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ht="15.75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ht="15.75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ht="15.75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 spans="1:27" ht="15.75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 ht="15.75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ht="15.75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ht="15.75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ht="15.75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ht="15.75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ht="15.75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ht="15.75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ht="15.75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15.75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ht="15.75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ht="15.75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ht="15.75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ht="15.75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ht="15.75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ht="15.75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ht="15.75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 ht="15.75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ht="15.75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ht="15.75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ht="15.75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ht="15.75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ht="15.75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1:27" ht="15.75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ht="15.75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ht="15.75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ht="15.75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ht="15.75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ht="15.75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ht="15.75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ht="15.75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ht="15.75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ht="15.75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ht="15.75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ht="15.75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ht="15.75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ht="15.75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ht="15.75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 ht="15.75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ht="15.75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ht="15.75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 ht="15.75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ht="15.75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ht="15.75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 spans="1:27" ht="15.75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 ht="15.75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ht="15.75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ht="15.75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ht="15.75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ht="15.75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 ht="15.75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ht="15.75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ht="15.75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ht="15.75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ht="15.75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ht="15.75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ht="15.75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ht="15.75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 ht="15.75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ht="15.75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ht="15.75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ht="15.75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ht="15.75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 spans="1:27" ht="15.75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ht="15.75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ht="15.75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ht="15.75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ht="15.75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ht="15.75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ht="15.75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ht="15.75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ht="15.75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ht="15.75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ht="15.75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ht="15.75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 spans="1:27" ht="15.75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 spans="1:27" ht="15.75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ht="15.75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ht="15.75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ht="15.75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ht="15.75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ht="15.75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ht="15.75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ht="15.75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 spans="1:27" ht="15.75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ht="15.75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 ht="15.75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ht="15.75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ht="15.75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ht="15.75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ht="15.75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 spans="1:27" ht="15.75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ht="15.75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ht="15.75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ht="15.75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 spans="1:27" ht="15.75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 spans="1:27" ht="15.75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ht="15.75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 ht="15.75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ht="15.75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ht="15.75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ht="15.75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ht="15.75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ht="15.75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ht="15.75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ht="15.75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ht="15.75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ht="15.75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ht="15.75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ht="15.75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ht="15.75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ht="15.75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ht="15.75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ht="15.75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ht="15.75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ht="15.75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ht="15.75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ht="15.75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ht="15.75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ht="15.75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 spans="1:27" ht="15.75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ht="15.75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 ht="15.75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ht="15.75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 spans="1:27" ht="15.75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ht="15.75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ht="15.75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ht="15.75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 spans="1:27" ht="15.75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ht="15.75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ht="15.75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ht="15.75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ht="15.75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 ht="15.75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ht="15.75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ht="15.75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 spans="1:27" ht="15.75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ht="15.75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ht="15.75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ht="15.75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ht="15.75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ht="15.75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 ht="15.75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ht="15.75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ht="15.75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ht="15.75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ht="15.75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ht="15.75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ht="15.75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 ht="15.75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 ht="15.75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ht="15.75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ht="15.75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 ht="15.75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ht="15.75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ht="15.75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ht="15.75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ht="15.75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ht="15.75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 spans="1:27" ht="15.75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ht="15.75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ht="15.75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ht="15.75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ht="15.75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ht="15.75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ht="15.75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ht="15.75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ht="15.75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 spans="1:27" ht="15.75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 ht="15.75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ht="15.75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 spans="1:27" ht="15.75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 spans="1:27" ht="15.75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 ht="15.75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ht="15.75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 spans="1:27" ht="15.75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ht="15.75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ht="15.75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ht="15.75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ht="15.75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1:27" ht="15.75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ht="15.75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ht="15.75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ht="15.75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 spans="1:27" ht="15.75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ht="15.75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ht="15.75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1:27" ht="15.75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ht="15.75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ht="15.75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ht="15.75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ht="15.75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 spans="1:27" ht="15.75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ht="15.75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 ht="15.75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ht="15.75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 spans="1:27" ht="15.75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 ht="15.75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 ht="15.75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ht="15.75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ht="15.75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 ht="15.75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 ht="15.75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  <row r="527" spans="1:27" ht="15.75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ht="15.75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ht="15.75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1:27" ht="15.75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</row>
    <row r="531" spans="1:27" ht="15.75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ht="15.75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1:27" ht="15.75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ht="15.75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1:27" ht="15.75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ht="15.75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1:27" ht="15.75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ht="15.75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ht="15.75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</row>
    <row r="540" spans="1:27" ht="15.75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1:27" ht="15.75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1:27" ht="15.75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</row>
    <row r="543" spans="1:27" ht="15.75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ht="15.75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ht="15.75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1:27" ht="15.75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</row>
    <row r="547" spans="1:27" ht="15.75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 ht="15.75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ht="15.75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 ht="15.75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ht="15.75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</row>
    <row r="552" spans="1:27" ht="15.75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 ht="15.75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ht="15.75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ht="15.75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 ht="15.75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ht="15.75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ht="15.75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ht="15.75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ht="15.75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1:27" ht="15.75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1:27" ht="15.75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ht="15.75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1:27" ht="15.75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ht="15.75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ht="15.75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ht="15.75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ht="15.75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1:27" ht="15.75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1:27" ht="15.75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</row>
    <row r="571" spans="1:27" ht="15.75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ht="15.75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1:27" ht="15.75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ht="15.75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1:27" ht="15.75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</row>
    <row r="576" spans="1:27" ht="15.75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ht="15.75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ht="15.75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</row>
    <row r="579" spans="1:27" ht="15.75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1:27" ht="15.75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1:27" ht="15.75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1:27" ht="15.75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ht="15.75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ht="15.75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ht="15.75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ht="15.75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ht="15.75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</row>
    <row r="588" spans="1:27" ht="15.75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ht="15.75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1:27" ht="15.75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ht="15.75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</row>
    <row r="592" spans="1:27" ht="15.75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1:27" ht="15.75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1:27" ht="15.75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1:27" ht="15.75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</row>
    <row r="596" spans="1:27" ht="15.75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ht="15.75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ht="15.75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ht="15.75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ht="15.75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1:27" ht="15.75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1:27" ht="15.75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ht="15.75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</row>
    <row r="604" spans="1:27" ht="15.75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ht="15.75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1:27" ht="15.75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1:27" ht="15.75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ht="15.75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1:27" ht="15.75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1:27" ht="15.75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</row>
    <row r="611" spans="1:27" ht="15.75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ht="15.75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ht="15.75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ht="15.75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1:27" ht="15.75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</row>
    <row r="616" spans="1:27" ht="15.75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ht="15.75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ht="15.75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ht="15.75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ht="15.75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ht="15.75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ht="15.75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</row>
    <row r="623" spans="1:27" ht="15.75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ht="15.75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ht="15.75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1:27" ht="15.75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ht="15.75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ht="15.75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1:27" ht="15.75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ht="15.75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ht="15.75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15.75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ht="15.75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ht="15.75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ht="15.75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ht="15.75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ht="15.75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1:27" ht="15.75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ht="15.75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1:27" ht="15.75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ht="15.75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ht="15.75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ht="15.75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ht="15.75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1:27" ht="15.75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ht="15.75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ht="15.75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ht="15.75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ht="15.75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1:27" ht="15.75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ht="15.75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ht="15.75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ht="15.75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ht="15.75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ht="15.75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ht="15.75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1:27" ht="15.75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ht="15.75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</row>
    <row r="659" spans="1:27" ht="15.75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ht="15.75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ht="15.75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1:27" ht="15.75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1:27" ht="15.75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</row>
    <row r="664" spans="1:27" ht="15.75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ht="15.75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ht="15.75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</row>
    <row r="667" spans="1:27" ht="15.75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ht="15.75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1:27" ht="15.75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ht="15.75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1:27" ht="15.75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1:27" ht="15.75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ht="15.75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ht="15.75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ht="15.75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ht="15.75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ht="15.75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ht="15.75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</row>
    <row r="679" spans="1:27" ht="15.75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ht="15.75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ht="15.75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1:27" ht="15.75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</row>
    <row r="683" spans="1:27" ht="15.75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</row>
    <row r="684" spans="1:27" ht="15.75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ht="15.75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ht="15.75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</row>
    <row r="687" spans="1:27" ht="15.75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</row>
    <row r="688" spans="1:27" ht="15.75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1:27" ht="15.75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ht="15.75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</row>
    <row r="691" spans="1:27" ht="15.75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ht="15.75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ht="15.75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ht="15.75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ht="15.75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ht="15.75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ht="15.75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ht="15.75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ht="15.75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</row>
    <row r="700" spans="1:27" ht="15.75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1:27" ht="15.75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1:27" ht="15.75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ht="15.75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</row>
    <row r="704" spans="1:27" ht="15.75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1:27" ht="15.75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ht="15.75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ht="15.75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ht="15.75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ht="15.75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ht="15.75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1:27" ht="15.75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1:27" ht="15.75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ht="15.75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1:27" ht="15.75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</row>
    <row r="715" spans="1:27" ht="15.75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1:27" ht="15.75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1:27" ht="15.75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ht="15.75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ht="15.75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ht="15.75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ht="15.75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ht="15.75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</row>
    <row r="723" spans="1:27" ht="15.75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ht="15.75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ht="15.75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ht="15.75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ht="15.75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ht="15.75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ht="15.75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ht="15.75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ht="15.75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1:27" ht="15.75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ht="15.75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ht="15.75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ht="15.75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</row>
    <row r="736" spans="1:27" ht="15.75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ht="15.75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ht="15.75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ht="15.75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ht="15.75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ht="15.75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1:27" ht="15.75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1:27" ht="15.75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ht="15.75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1:27" ht="15.75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1:27" ht="15.75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</row>
    <row r="747" spans="1:27" ht="15.75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</row>
    <row r="748" spans="1:27" ht="15.75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ht="15.75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ht="15.75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ht="15.75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ht="15.75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ht="15.75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ht="15.75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ht="15.75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ht="15.75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ht="15.75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 spans="1:27" ht="15.75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</row>
    <row r="759" spans="1:27" ht="15.75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</row>
    <row r="760" spans="1:27" ht="15.75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ht="15.75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ht="15.75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</row>
    <row r="763" spans="1:27" ht="15.75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</row>
    <row r="764" spans="1:27" ht="15.75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ht="15.75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ht="15.75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ht="15.75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ht="15.75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ht="15.75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ht="15.75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</row>
    <row r="771" spans="1:27" ht="15.75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ht="15.75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ht="15.75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 spans="1:27" ht="15.75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ht="15.75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ht="15.75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 spans="1:27" ht="15.75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ht="15.75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ht="15.75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</row>
    <row r="780" spans="1:27" ht="15.75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ht="15.75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ht="15.75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ht="15.75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ht="15.75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 spans="1:27" ht="15.75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 spans="1:27" ht="15.75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</row>
    <row r="787" spans="1:27" ht="15.75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</row>
    <row r="788" spans="1:27" ht="15.75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 spans="1:27" ht="15.75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ht="15.75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ht="15.75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</row>
    <row r="792" spans="1:27" ht="15.75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ht="15.75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ht="15.75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</row>
    <row r="795" spans="1:27" ht="15.75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</row>
    <row r="796" spans="1:27" ht="15.75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ht="15.75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ht="15.75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ht="15.75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ht="15.75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 spans="1:27" ht="15.75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ht="15.75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</row>
    <row r="803" spans="1:27" ht="15.75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ht="15.75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ht="15.75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1:27" ht="15.75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ht="15.75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ht="15.75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 spans="1:27" ht="15.75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 spans="1:27" ht="15.75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</row>
    <row r="811" spans="1:27" ht="15.75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ht="15.75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ht="15.75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ht="15.75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ht="15.75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ht="15.75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ht="15.75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 spans="1:27" ht="15.75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ht="15.75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</row>
    <row r="820" spans="1:27" ht="15.75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ht="15.75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 spans="1:27" ht="15.75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ht="15.75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ht="15.75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ht="15.75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ht="15.75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</row>
    <row r="827" spans="1:27" ht="15.75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</row>
    <row r="828" spans="1:27" ht="15.75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ht="15.75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ht="15.75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</row>
    <row r="831" spans="1:27" ht="15.75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</row>
    <row r="832" spans="1:27" ht="15.75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 spans="1:27" ht="15.75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ht="15.75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ht="15.75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ht="15.75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ht="15.75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 spans="1:27" ht="15.75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ht="15.75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</row>
    <row r="840" spans="1:27" ht="15.75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ht="15.75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 spans="1:27" ht="15.75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ht="15.75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ht="15.75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 spans="1:27" ht="15.75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 spans="1:27" ht="15.75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ht="15.75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ht="15.75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 spans="1:27" ht="15.75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ht="15.75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</row>
    <row r="851" spans="1:27" ht="15.75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</row>
    <row r="852" spans="1:27" ht="15.75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ht="15.75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 spans="1:27" ht="15.75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ht="15.75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</row>
    <row r="856" spans="1:27" ht="15.75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 spans="1:27" ht="15.75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ht="15.75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ht="15.75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ht="15.75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ht="15.75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ht="15.75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</row>
    <row r="863" spans="1:27" ht="15.75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ht="15.75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 spans="1:27" ht="15.75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 spans="1:27" ht="15.75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</row>
    <row r="867" spans="1:27" ht="15.75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</row>
    <row r="868" spans="1:27" ht="15.75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ht="15.75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1:27" ht="15.75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</row>
    <row r="871" spans="1:27" ht="15.75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ht="15.75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1:27" ht="15.75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1:27" ht="15.75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ht="15.75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ht="15.75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ht="15.75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ht="15.75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ht="15.75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ht="15.75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ht="15.75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ht="15.75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ht="15.75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ht="15.75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1:27" ht="15.75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1:27" ht="15.75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ht="15.75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ht="15.75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ht="15.75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ht="15.75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</row>
    <row r="891" spans="1:27" ht="15.75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ht="15.75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1:27" ht="15.75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ht="15.75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</row>
    <row r="895" spans="1:27" ht="15.75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</row>
    <row r="896" spans="1:27" ht="15.75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1:27" ht="15.75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ht="15.75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</row>
    <row r="899" spans="1:27" ht="15.75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ht="15.75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ht="15.75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ht="15.75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ht="15.75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ht="15.75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1:27" ht="15.75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1:27" ht="15.75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</row>
    <row r="907" spans="1:27" ht="15.75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</row>
    <row r="908" spans="1:27" ht="15.75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1:27" ht="15.75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1:27" ht="15.75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</row>
    <row r="911" spans="1:27" ht="15.75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ht="15.75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ht="15.75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1:27" ht="15.75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</row>
    <row r="915" spans="1:27" ht="15.75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ht="15.75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ht="15.75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ht="15.75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ht="15.75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ht="15.75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ht="15.75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ht="15.75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ht="15.75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</row>
    <row r="924" spans="1:27" ht="15.75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 spans="1:27" ht="15.75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1:27" ht="15.75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</row>
    <row r="927" spans="1:27" ht="15.75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ht="15.75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1:27" ht="15.75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ht="15.75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</row>
    <row r="931" spans="1:27" ht="15.75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</row>
    <row r="932" spans="1:27" ht="15.75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ht="15.75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1:27" ht="15.75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</row>
    <row r="935" spans="1:27" ht="15.75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ht="15.75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1:27" ht="15.75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ht="15.75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</row>
    <row r="939" spans="1:27" ht="15.75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ht="15.75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1:27" ht="15.75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ht="15.75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</row>
    <row r="943" spans="1:27" ht="15.75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</row>
    <row r="944" spans="1:27" ht="15.75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ht="15.75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ht="15.75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</row>
    <row r="947" spans="1:27" ht="15.75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</row>
    <row r="948" spans="1:27" ht="15.75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1:27" ht="15.75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1:27" ht="15.75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</row>
    <row r="951" spans="1:27" ht="15.75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ht="15.75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ht="15.75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ht="15.75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</row>
    <row r="955" spans="1:27" ht="15.75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ht="15.75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1:27" ht="15.75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1:27" ht="15.75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</row>
    <row r="959" spans="1:27" ht="15.75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ht="15.75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1:27" ht="15.75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1:27" ht="15.75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ht="15.75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ht="15.75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ht="15.75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1:27" ht="15.75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</row>
    <row r="967" spans="1:27" ht="15.75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ht="15.75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1:27" ht="15.75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1:27" ht="15.75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ht="15.75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</row>
    <row r="972" spans="1:27" ht="15.75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1:27" ht="15.75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1:27" ht="15.75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ht="15.75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ht="15.75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1:27" ht="15.75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1:27" ht="15.75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ht="15.75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</row>
    <row r="980" spans="1:27" ht="15.75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ht="15.75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1:27" ht="15.75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ht="15.75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</row>
    <row r="984" spans="1:27" ht="15.75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ht="15.75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spans="1:27" ht="15.75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</row>
    <row r="987" spans="1:27" ht="15.75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ht="15.75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ht="15.75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ht="15.75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 ht="15.75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</row>
    <row r="992" spans="1:27" ht="15.75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ht="15.75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ht="15.75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spans="1:27" ht="15.75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spans="1:27" ht="15.75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</row>
    <row r="997" spans="1:27" ht="15.75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</row>
    <row r="998" spans="1:27" ht="15.75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</row>
    <row r="999" spans="1:27" ht="15.75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</row>
    <row r="1000" spans="1:27" ht="15.75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</row>
  </sheetData>
  <mergeCells count="1">
    <mergeCell ref="E2:F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1016"/>
  <sheetViews>
    <sheetView topLeftCell="B167" workbookViewId="0">
      <selection activeCell="G179" sqref="G179"/>
    </sheetView>
  </sheetViews>
  <sheetFormatPr defaultColWidth="14.42578125" defaultRowHeight="15" customHeight="1" x14ac:dyDescent="0.25"/>
  <cols>
    <col min="1" max="3" width="3.7109375" customWidth="1"/>
    <col min="4" max="4" width="36.7109375" customWidth="1"/>
    <col min="5" max="6" width="11.42578125" customWidth="1"/>
    <col min="7" max="7" width="9.5703125" customWidth="1"/>
    <col min="8" max="8" width="10.42578125" customWidth="1"/>
    <col min="9" max="9" width="8.5703125" customWidth="1"/>
    <col min="10" max="10" width="81.85546875" customWidth="1"/>
    <col min="11" max="11" width="20.42578125" customWidth="1"/>
    <col min="12" max="26" width="8.7109375" customWidth="1"/>
  </cols>
  <sheetData>
    <row r="1" spans="1:26" ht="14.25" customHeight="1" x14ac:dyDescent="0.25">
      <c r="A1" s="33"/>
      <c r="B1" s="34"/>
      <c r="C1" s="34"/>
      <c r="D1" s="35"/>
      <c r="E1" s="35"/>
      <c r="F1" s="103"/>
      <c r="G1" s="35"/>
      <c r="H1" s="35"/>
      <c r="I1" s="36"/>
      <c r="J1" s="35"/>
      <c r="K1" s="33"/>
    </row>
    <row r="2" spans="1:26" ht="14.25" customHeight="1" x14ac:dyDescent="0.4">
      <c r="A2" s="33"/>
      <c r="B2" s="37" t="s">
        <v>20</v>
      </c>
      <c r="C2" s="37"/>
      <c r="D2" s="38"/>
      <c r="E2" s="38"/>
      <c r="F2" s="38"/>
      <c r="G2" s="38"/>
      <c r="H2" s="38"/>
      <c r="I2" s="39"/>
      <c r="J2" s="33"/>
      <c r="K2" s="33"/>
    </row>
    <row r="3" spans="1:26" ht="14.25" customHeight="1" x14ac:dyDescent="0.25">
      <c r="A3" s="33"/>
      <c r="B3" s="40" t="s">
        <v>21</v>
      </c>
      <c r="C3" s="40"/>
      <c r="D3" s="41"/>
      <c r="E3" s="41"/>
      <c r="F3" s="41"/>
      <c r="G3" s="41"/>
      <c r="H3" s="41"/>
      <c r="I3" s="42"/>
      <c r="J3" s="33"/>
      <c r="K3" s="33"/>
    </row>
    <row r="4" spans="1:26" ht="14.25" customHeight="1" x14ac:dyDescent="0.25">
      <c r="A4" s="43"/>
      <c r="B4" s="43" t="s">
        <v>310</v>
      </c>
      <c r="C4" s="43"/>
      <c r="D4" s="44"/>
      <c r="E4" s="44"/>
      <c r="F4" s="44"/>
      <c r="G4" s="44"/>
      <c r="H4" s="44"/>
      <c r="I4" s="45"/>
      <c r="J4" s="33"/>
      <c r="K4" s="33"/>
    </row>
    <row r="5" spans="1:26" ht="14.25" hidden="1" customHeight="1" x14ac:dyDescent="0.25">
      <c r="A5" s="43"/>
      <c r="B5" s="43"/>
      <c r="C5" s="43"/>
      <c r="D5" s="44"/>
      <c r="G5" s="44"/>
      <c r="H5" s="44"/>
      <c r="I5" s="45"/>
      <c r="J5" s="33"/>
      <c r="K5" s="33"/>
    </row>
    <row r="6" spans="1:26" ht="14.25" hidden="1" customHeight="1" x14ac:dyDescent="0.25">
      <c r="A6" s="43"/>
      <c r="B6" s="43"/>
      <c r="C6" s="43"/>
      <c r="D6" s="44"/>
      <c r="G6" s="44"/>
      <c r="H6" s="44"/>
      <c r="I6" s="45"/>
      <c r="J6" s="33"/>
      <c r="K6" s="33"/>
    </row>
    <row r="7" spans="1:26" ht="14.25" customHeight="1" x14ac:dyDescent="0.25">
      <c r="A7" s="43"/>
      <c r="B7" s="46"/>
      <c r="C7" s="46"/>
      <c r="D7" s="47"/>
      <c r="E7" s="48" t="s">
        <v>311</v>
      </c>
      <c r="F7" s="110" t="s">
        <v>364</v>
      </c>
      <c r="G7" s="104" t="s">
        <v>365</v>
      </c>
      <c r="H7" s="119" t="s">
        <v>22</v>
      </c>
      <c r="I7" s="120"/>
      <c r="J7" s="49"/>
      <c r="K7" s="49"/>
    </row>
    <row r="8" spans="1:26" ht="14.25" customHeight="1" x14ac:dyDescent="0.25">
      <c r="A8" s="43"/>
      <c r="B8" s="50"/>
      <c r="C8" s="50"/>
      <c r="D8" s="50" t="s">
        <v>23</v>
      </c>
      <c r="E8" s="50" t="s">
        <v>3</v>
      </c>
      <c r="F8" s="111" t="s">
        <v>4</v>
      </c>
      <c r="G8" s="105" t="s">
        <v>4</v>
      </c>
      <c r="H8" s="48" t="s">
        <v>5</v>
      </c>
      <c r="I8" s="51" t="s">
        <v>6</v>
      </c>
      <c r="J8" s="52" t="s">
        <v>1</v>
      </c>
      <c r="K8" s="52"/>
    </row>
    <row r="9" spans="1:26" ht="14.25" customHeight="1" x14ac:dyDescent="0.25">
      <c r="A9" s="43"/>
      <c r="B9" s="53" t="s">
        <v>9</v>
      </c>
      <c r="C9" s="53"/>
      <c r="D9" s="53"/>
      <c r="E9" s="53"/>
      <c r="F9" s="112"/>
      <c r="G9" s="106"/>
      <c r="H9" s="53"/>
      <c r="I9" s="54"/>
      <c r="J9" s="33"/>
      <c r="K9" s="33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14.25" customHeight="1" x14ac:dyDescent="0.25">
      <c r="A10" s="43"/>
      <c r="B10" s="53"/>
      <c r="C10" s="53" t="s">
        <v>24</v>
      </c>
      <c r="D10" s="53"/>
      <c r="E10" s="53"/>
      <c r="F10" s="112"/>
      <c r="G10" s="106"/>
      <c r="H10" s="53"/>
      <c r="I10" s="54"/>
      <c r="J10" s="33"/>
      <c r="K10" s="33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14.25" customHeight="1" x14ac:dyDescent="0.25">
      <c r="A11" s="43"/>
      <c r="B11" s="53"/>
      <c r="C11" s="53"/>
      <c r="D11" s="53" t="s">
        <v>25</v>
      </c>
      <c r="E11" s="53">
        <f>VLOOKUP(D11,'FY22 June'!$B$4:$D$190,3,FALSE)</f>
        <v>2218143</v>
      </c>
      <c r="F11" s="112">
        <v>3576562.3944000001</v>
      </c>
      <c r="G11" s="106">
        <f>VLOOKUP(D11,'FY23 Forecast'!$A$1:$B$160,2,FALSE)</f>
        <v>2454491.17</v>
      </c>
      <c r="H11" s="53">
        <f>G11-E11</f>
        <v>236348.16999999993</v>
      </c>
      <c r="I11" s="54">
        <f>(G11-E11)/E11</f>
        <v>0.10655226917290721</v>
      </c>
      <c r="J11" s="83" t="s">
        <v>315</v>
      </c>
      <c r="K11" s="33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14.25" customHeight="1" x14ac:dyDescent="0.25">
      <c r="A12" s="43"/>
      <c r="B12" s="53"/>
      <c r="C12" s="53"/>
      <c r="D12" s="53" t="s">
        <v>26</v>
      </c>
      <c r="E12" s="53">
        <f>VLOOKUP(D12,'FY22 June'!$B$4:$D$190,3,FALSE)</f>
        <v>890940.44000000006</v>
      </c>
      <c r="F12" s="112">
        <v>1321310.7417600001</v>
      </c>
      <c r="G12" s="106">
        <f>VLOOKUP(D12,'FY23 Forecast'!$A$1:$B$160,2,FALSE)</f>
        <v>1263508.9600000002</v>
      </c>
      <c r="H12" s="53">
        <f t="shared" ref="H11:H22" si="0">G12-E12</f>
        <v>372568.52000000014</v>
      </c>
      <c r="I12" s="54">
        <f t="shared" ref="I11:I16" si="1">(G12-E12)/E12</f>
        <v>0.41817444048223934</v>
      </c>
      <c r="J12" s="83" t="s">
        <v>316</v>
      </c>
      <c r="K12" s="33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4.25" customHeight="1" x14ac:dyDescent="0.25">
      <c r="A13" s="43"/>
      <c r="B13" s="53"/>
      <c r="C13" s="53"/>
      <c r="D13" s="53" t="s">
        <v>27</v>
      </c>
      <c r="E13" s="53">
        <f>VLOOKUP(D13,'FY22 June'!$B$4:$D$190,3,FALSE)</f>
        <v>39334</v>
      </c>
      <c r="F13" s="112">
        <v>43893.66</v>
      </c>
      <c r="G13" s="106">
        <f>VLOOKUP(D13,'FY23 Forecast'!$A$1:$B$160,2,FALSE)</f>
        <v>75785</v>
      </c>
      <c r="H13" s="53">
        <f t="shared" si="0"/>
        <v>36451</v>
      </c>
      <c r="I13" s="54">
        <f t="shared" si="1"/>
        <v>0.92670463212487919</v>
      </c>
      <c r="J13" s="83" t="s">
        <v>317</v>
      </c>
      <c r="K13" s="33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4.25" customHeight="1" x14ac:dyDescent="0.25">
      <c r="A14" s="43"/>
      <c r="B14" s="53"/>
      <c r="C14" s="53"/>
      <c r="D14" s="53" t="s">
        <v>28</v>
      </c>
      <c r="E14" s="53">
        <f>VLOOKUP(D14,'FY22 June'!$B$4:$D$190,3,FALSE)</f>
        <v>87975</v>
      </c>
      <c r="F14" s="112">
        <v>139748.28750000001</v>
      </c>
      <c r="G14" s="106">
        <f>VLOOKUP(D14,'FY23 Forecast'!$A$1:$B$160,2,FALSE)</f>
        <v>111770.98999999999</v>
      </c>
      <c r="H14" s="53">
        <f t="shared" si="0"/>
        <v>23795.989999999991</v>
      </c>
      <c r="I14" s="54">
        <f t="shared" si="1"/>
        <v>0.27048581983518033</v>
      </c>
      <c r="J14" s="83" t="s">
        <v>318</v>
      </c>
      <c r="K14" s="33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4.25" customHeight="1" x14ac:dyDescent="0.25">
      <c r="A15" s="43"/>
      <c r="B15" s="53"/>
      <c r="C15" s="53"/>
      <c r="D15" s="53" t="s">
        <v>29</v>
      </c>
      <c r="E15" s="53">
        <f>VLOOKUP(D15,'FY22 June'!$B$4:$D$190,3,FALSE)</f>
        <v>266036.40000000002</v>
      </c>
      <c r="F15" s="112">
        <v>387513.1402270968</v>
      </c>
      <c r="G15" s="106">
        <f>VLOOKUP(D15,'FY23 Forecast'!$A$1:$B$160,2,FALSE)</f>
        <v>286878.92000000004</v>
      </c>
      <c r="H15" s="53">
        <f t="shared" si="0"/>
        <v>20842.520000000019</v>
      </c>
      <c r="I15" s="54">
        <f t="shared" si="1"/>
        <v>7.8344617503469507E-2</v>
      </c>
      <c r="J15" s="33" t="s">
        <v>342</v>
      </c>
      <c r="K15" s="33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4.25" customHeight="1" x14ac:dyDescent="0.25">
      <c r="A16" s="43"/>
      <c r="B16" s="53"/>
      <c r="C16" s="53"/>
      <c r="D16" s="53" t="s">
        <v>30</v>
      </c>
      <c r="E16" s="53">
        <f>VLOOKUP(D16,'FY22 June'!$B$4:$D$190,3,FALSE)</f>
        <v>57644</v>
      </c>
      <c r="F16" s="112">
        <v>45000</v>
      </c>
      <c r="G16" s="106">
        <f>VLOOKUP(D16,'FY23 Forecast'!$A$1:$B$160,2,FALSE)</f>
        <v>45000</v>
      </c>
      <c r="H16" s="53">
        <f t="shared" si="0"/>
        <v>-12644</v>
      </c>
      <c r="I16" s="54">
        <f t="shared" si="1"/>
        <v>-0.21934633266254944</v>
      </c>
      <c r="J16" s="33" t="s">
        <v>31</v>
      </c>
      <c r="K16" s="33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4.25" customHeight="1" x14ac:dyDescent="0.25">
      <c r="A17" s="43"/>
      <c r="B17" s="53"/>
      <c r="C17" s="53"/>
      <c r="D17" s="82" t="s">
        <v>314</v>
      </c>
      <c r="E17" s="53">
        <v>0</v>
      </c>
      <c r="F17" s="113"/>
      <c r="G17" s="106">
        <f>VLOOKUP(D17,'FY23 Forecast'!$A$1:$B$160,2,FALSE)</f>
        <v>29766.730000000003</v>
      </c>
      <c r="H17" s="53">
        <f t="shared" ref="H17" si="2">G17-E17</f>
        <v>29766.730000000003</v>
      </c>
      <c r="I17" s="54"/>
      <c r="J17" s="33"/>
      <c r="K17" s="33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4.25" customHeight="1" x14ac:dyDescent="0.25">
      <c r="A18" s="43"/>
      <c r="B18" s="53"/>
      <c r="C18" s="53"/>
      <c r="D18" s="53" t="s">
        <v>32</v>
      </c>
      <c r="E18" s="53">
        <v>0</v>
      </c>
      <c r="F18" s="112">
        <v>-156832.90559717742</v>
      </c>
      <c r="G18" s="106">
        <v>0</v>
      </c>
      <c r="H18" s="53">
        <f t="shared" si="0"/>
        <v>0</v>
      </c>
      <c r="I18" s="54"/>
      <c r="J18" s="83" t="s">
        <v>319</v>
      </c>
      <c r="K18" s="33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14.25" customHeight="1" x14ac:dyDescent="0.25">
      <c r="A19" s="43"/>
      <c r="B19" s="53"/>
      <c r="C19" s="53"/>
      <c r="D19" s="53" t="s">
        <v>33</v>
      </c>
      <c r="E19" s="53">
        <f>VLOOKUP(D19,'FY22 June'!$B$4:$D$190,3,FALSE)</f>
        <v>528240</v>
      </c>
      <c r="F19" s="112">
        <v>804288</v>
      </c>
      <c r="G19" s="106">
        <f>VLOOKUP(D19,'FY23 Forecast'!$A$1:$B$160,2,FALSE)</f>
        <v>569106</v>
      </c>
      <c r="H19" s="53">
        <f t="shared" si="0"/>
        <v>40866</v>
      </c>
      <c r="I19" s="54">
        <f t="shared" ref="I19:I22" si="3">(G19-E19)/E19</f>
        <v>7.7362562471603821E-2</v>
      </c>
      <c r="J19" s="33"/>
      <c r="K19" s="33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4.25" customHeight="1" x14ac:dyDescent="0.25">
      <c r="A20" s="43"/>
      <c r="B20" s="53"/>
      <c r="C20" s="53"/>
      <c r="D20" s="53" t="s">
        <v>312</v>
      </c>
      <c r="E20" s="53">
        <f>VLOOKUP(D20,'FY22 June'!$B$4:$D$190,3,FALSE)</f>
        <v>53737.38</v>
      </c>
      <c r="F20" s="113"/>
      <c r="G20" s="106">
        <f>VLOOKUP(D20,'FY23 Forecast'!$A$1:$B$160,2,FALSE)</f>
        <v>44263</v>
      </c>
      <c r="H20" s="53"/>
      <c r="I20" s="54"/>
      <c r="J20" s="83" t="s">
        <v>320</v>
      </c>
      <c r="K20" s="33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4.25" customHeight="1" x14ac:dyDescent="0.25">
      <c r="A21" s="43"/>
      <c r="B21" s="53"/>
      <c r="C21" s="53"/>
      <c r="D21" s="53" t="s">
        <v>34</v>
      </c>
      <c r="E21" s="53">
        <f>VLOOKUP(D21,'FY22 June'!$B$4:$D$190,3,FALSE)</f>
        <v>3679.0500000000006</v>
      </c>
      <c r="F21" s="112">
        <v>5192</v>
      </c>
      <c r="G21" s="106">
        <f>VLOOKUP(D21,'FY23 Forecast'!$A$1:$B$160,2,FALSE)</f>
        <v>5191.990234375</v>
      </c>
      <c r="H21" s="53">
        <f t="shared" si="0"/>
        <v>1512.9402343749994</v>
      </c>
      <c r="I21" s="54">
        <f t="shared" si="3"/>
        <v>0.4112312239232952</v>
      </c>
      <c r="J21" s="33" t="s">
        <v>35</v>
      </c>
      <c r="K21" s="33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4.25" customHeight="1" x14ac:dyDescent="0.25">
      <c r="A22" s="40"/>
      <c r="B22" s="56"/>
      <c r="C22" s="56"/>
      <c r="D22" s="56" t="s">
        <v>36</v>
      </c>
      <c r="E22" s="56">
        <f>SUBTOTAL(9,E11:E21)</f>
        <v>4145729.2699999996</v>
      </c>
      <c r="F22" s="114">
        <f>SUBTOTAL(9,F11:F21)</f>
        <v>6166675.3182899198</v>
      </c>
      <c r="G22" s="107">
        <f>SUBTOTAL(9,G11:G21)</f>
        <v>4885762.7602343755</v>
      </c>
      <c r="H22" s="56">
        <f t="shared" si="0"/>
        <v>740033.49023437593</v>
      </c>
      <c r="I22" s="57">
        <f t="shared" si="3"/>
        <v>0.17850502095964796</v>
      </c>
      <c r="J22" s="58"/>
      <c r="K22" s="33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4.25" customHeight="1" x14ac:dyDescent="0.25">
      <c r="A23" s="43"/>
      <c r="B23" s="53"/>
      <c r="C23" s="53" t="s">
        <v>37</v>
      </c>
      <c r="D23" s="60"/>
      <c r="E23" s="53"/>
      <c r="F23" s="112"/>
      <c r="G23" s="106"/>
      <c r="H23" s="53"/>
      <c r="I23" s="54"/>
      <c r="J23" s="33"/>
      <c r="K23" s="33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4.25" customHeight="1" x14ac:dyDescent="0.25">
      <c r="A24" s="43"/>
      <c r="B24" s="53"/>
      <c r="C24" s="53"/>
      <c r="D24" s="53" t="s">
        <v>38</v>
      </c>
      <c r="E24" s="53">
        <f>VLOOKUP(D24,'FY22 June'!$B$4:$D$190,3,FALSE)</f>
        <v>55795.270000000004</v>
      </c>
      <c r="F24" s="112">
        <v>130960</v>
      </c>
      <c r="G24" s="106">
        <f>VLOOKUP(D24,'FY23 Forecast'!$A$1:$B$160,2,FALSE)</f>
        <v>198065.5</v>
      </c>
      <c r="H24" s="53">
        <f t="shared" ref="H24:H42" si="4">G24-E24</f>
        <v>142270.22999999998</v>
      </c>
      <c r="I24" s="54">
        <f t="shared" ref="I24:I28" si="5">(G24-E24)/E24</f>
        <v>2.5498618431275619</v>
      </c>
      <c r="J24" s="83" t="s">
        <v>321</v>
      </c>
      <c r="K24" s="33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4.25" customHeight="1" x14ac:dyDescent="0.25">
      <c r="A25" s="43"/>
      <c r="B25" s="53"/>
      <c r="C25" s="53"/>
      <c r="D25" s="53" t="s">
        <v>39</v>
      </c>
      <c r="E25" s="53">
        <f>VLOOKUP(D25,'FY22 June'!$B$4:$D$190,3,FALSE)</f>
        <v>15222.369999999999</v>
      </c>
      <c r="F25" s="112">
        <v>29691.399999999998</v>
      </c>
      <c r="G25" s="106">
        <f>VLOOKUP(D25,'FY23 Forecast'!$A$1:$B$160,2,FALSE)</f>
        <v>34469.19140625</v>
      </c>
      <c r="H25" s="53">
        <f t="shared" si="4"/>
        <v>19246.821406250001</v>
      </c>
      <c r="I25" s="54">
        <f t="shared" si="5"/>
        <v>1.2643774528046554</v>
      </c>
      <c r="J25" s="83" t="s">
        <v>321</v>
      </c>
      <c r="K25" s="33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4.25" customHeight="1" x14ac:dyDescent="0.25">
      <c r="A26" s="43"/>
      <c r="B26" s="53"/>
      <c r="C26" s="53"/>
      <c r="D26" s="53" t="s">
        <v>40</v>
      </c>
      <c r="E26" s="53">
        <f>VLOOKUP(D26,'FY22 June'!$B$4:$D$190,3,FALSE)</f>
        <v>35449.159999999996</v>
      </c>
      <c r="F26" s="112">
        <v>42214.69</v>
      </c>
      <c r="G26" s="106">
        <f>VLOOKUP(D26,'FY23 Forecast'!$A$1:$B$160,2,FALSE)</f>
        <v>42214.69</v>
      </c>
      <c r="H26" s="53">
        <f t="shared" si="4"/>
        <v>6765.5300000000061</v>
      </c>
      <c r="I26" s="54">
        <f t="shared" si="5"/>
        <v>0.19085163089901161</v>
      </c>
      <c r="J26" s="33"/>
      <c r="K26" s="33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4.25" customHeight="1" x14ac:dyDescent="0.25">
      <c r="A27" s="43"/>
      <c r="B27" s="53"/>
      <c r="C27" s="53"/>
      <c r="D27" s="53" t="s">
        <v>255</v>
      </c>
      <c r="E27" s="53">
        <f>VLOOKUP(D27,'FY22 June'!$B$4:$D$190,3,FALSE)</f>
        <v>6848.53</v>
      </c>
      <c r="F27" s="112">
        <v>0</v>
      </c>
      <c r="G27" s="106">
        <v>0</v>
      </c>
      <c r="H27" s="53">
        <f t="shared" ref="H27" si="6">G27-E27</f>
        <v>-6848.53</v>
      </c>
      <c r="I27" s="54">
        <f t="shared" ref="I27" si="7">(G27-E27)/E27</f>
        <v>-1</v>
      </c>
      <c r="J27" s="33" t="s">
        <v>366</v>
      </c>
      <c r="K27" s="33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4.25" customHeight="1" x14ac:dyDescent="0.25">
      <c r="A28" s="43"/>
      <c r="B28" s="53"/>
      <c r="C28" s="53"/>
      <c r="D28" s="53" t="s">
        <v>41</v>
      </c>
      <c r="E28" s="53">
        <f>VLOOKUP(D28,'FY22 June'!$B$4:$D$190,3,FALSE)</f>
        <v>10213.320000000002</v>
      </c>
      <c r="F28" s="112">
        <v>14160</v>
      </c>
      <c r="G28" s="106">
        <f>VLOOKUP(D28,'FY23 Forecast'!$A$1:$B$160,2,FALSE)</f>
        <v>10000</v>
      </c>
      <c r="H28" s="53">
        <f t="shared" si="4"/>
        <v>-213.32000000000153</v>
      </c>
      <c r="I28" s="54">
        <f t="shared" si="5"/>
        <v>-2.0886450243407774E-2</v>
      </c>
      <c r="J28" s="83" t="s">
        <v>321</v>
      </c>
      <c r="K28" s="33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4.25" customHeight="1" x14ac:dyDescent="0.25">
      <c r="A29" s="43"/>
      <c r="B29" s="53"/>
      <c r="C29" s="53"/>
      <c r="D29" s="53" t="s">
        <v>42</v>
      </c>
      <c r="E29" s="53">
        <v>0</v>
      </c>
      <c r="F29" s="112">
        <v>0</v>
      </c>
      <c r="G29" s="106">
        <v>0</v>
      </c>
      <c r="H29" s="53">
        <f t="shared" si="4"/>
        <v>0</v>
      </c>
      <c r="I29" s="54"/>
      <c r="J29" s="33" t="s">
        <v>43</v>
      </c>
      <c r="K29" s="33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4.25" customHeight="1" x14ac:dyDescent="0.25">
      <c r="A30" s="43"/>
      <c r="B30" s="53"/>
      <c r="C30" s="53"/>
      <c r="D30" s="53" t="s">
        <v>257</v>
      </c>
      <c r="E30" s="53">
        <f>VLOOKUP(D30,'FY22 June'!$B$4:$D$190,3,FALSE)</f>
        <v>186846.55</v>
      </c>
      <c r="F30" s="112">
        <v>0</v>
      </c>
      <c r="G30" s="106">
        <v>0</v>
      </c>
      <c r="H30" s="53">
        <f t="shared" ref="H30" si="8">G30-E30</f>
        <v>-186846.55</v>
      </c>
      <c r="I30" s="54">
        <f t="shared" ref="I30" si="9">(G30-E30)/E30</f>
        <v>-1</v>
      </c>
      <c r="J30" s="83" t="s">
        <v>322</v>
      </c>
      <c r="K30" s="33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4.25" customHeight="1" x14ac:dyDescent="0.25">
      <c r="A31" s="43"/>
      <c r="B31" s="53"/>
      <c r="C31" s="53"/>
      <c r="D31" s="53" t="s">
        <v>44</v>
      </c>
      <c r="E31" s="53">
        <f>VLOOKUP(D31,'FY22 June'!$B$4:$D$190,3,FALSE)</f>
        <v>377231.30000000005</v>
      </c>
      <c r="F31" s="112">
        <v>45426</v>
      </c>
      <c r="G31" s="106">
        <f>VLOOKUP(D31,'FY23 Forecast'!$A$1:$B$160,2,FALSE)</f>
        <v>45426</v>
      </c>
      <c r="H31" s="53">
        <f t="shared" si="4"/>
        <v>-331805.30000000005</v>
      </c>
      <c r="I31" s="54">
        <f t="shared" ref="I31:I42" si="10">(G31-E31)/E31</f>
        <v>-0.8795805120094754</v>
      </c>
      <c r="J31" s="33" t="s">
        <v>45</v>
      </c>
      <c r="K31" s="33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4.25" customHeight="1" x14ac:dyDescent="0.25">
      <c r="A32" s="43"/>
      <c r="B32" s="53"/>
      <c r="C32" s="53"/>
      <c r="D32" s="53" t="s">
        <v>258</v>
      </c>
      <c r="E32" s="53">
        <f>VLOOKUP(D32,'FY22 June'!$B$4:$D$190,3,FALSE)</f>
        <v>90909.09</v>
      </c>
      <c r="F32" s="112">
        <v>0</v>
      </c>
      <c r="G32" s="106">
        <v>0</v>
      </c>
      <c r="H32" s="53">
        <f t="shared" ref="H32" si="11">G32-E32</f>
        <v>-90909.09</v>
      </c>
      <c r="I32" s="54">
        <f t="shared" ref="I32" si="12">(G32-E32)/E32</f>
        <v>-1</v>
      </c>
      <c r="J32" s="33" t="s">
        <v>47</v>
      </c>
      <c r="K32" s="3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4.25" customHeight="1" x14ac:dyDescent="0.25">
      <c r="A33" s="43"/>
      <c r="B33" s="53"/>
      <c r="C33" s="53"/>
      <c r="D33" s="53" t="s">
        <v>46</v>
      </c>
      <c r="E33" s="53">
        <f>VLOOKUP(D33,'FY22 June'!$B$4:$D$190,3,FALSE)</f>
        <v>108449.79</v>
      </c>
      <c r="F33" s="112">
        <v>0</v>
      </c>
      <c r="G33" s="106">
        <v>0</v>
      </c>
      <c r="H33" s="53">
        <f>G33-E33</f>
        <v>-108449.79</v>
      </c>
      <c r="I33" s="54">
        <f t="shared" si="10"/>
        <v>-1</v>
      </c>
      <c r="J33" s="33" t="s">
        <v>47</v>
      </c>
      <c r="K33" s="33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4.25" customHeight="1" x14ac:dyDescent="0.25">
      <c r="A34" s="43"/>
      <c r="B34" s="53"/>
      <c r="C34" s="53"/>
      <c r="D34" s="53" t="s">
        <v>259</v>
      </c>
      <c r="E34" s="53">
        <f>VLOOKUP(D34,'FY22 June'!$B$4:$D$190,3,FALSE)</f>
        <v>6705</v>
      </c>
      <c r="F34" s="112">
        <v>0</v>
      </c>
      <c r="G34" s="106">
        <f>VLOOKUP(D34,'FY23 Forecast'!$A$1:$B$160,2,FALSE)</f>
        <v>870</v>
      </c>
      <c r="H34" s="53">
        <f>G34-E34</f>
        <v>-5835</v>
      </c>
      <c r="I34" s="54">
        <f t="shared" ref="I34" si="13">(G34-E34)/E34</f>
        <v>-0.87024608501118572</v>
      </c>
      <c r="J34" s="33" t="s">
        <v>367</v>
      </c>
      <c r="K34" s="33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4.25" customHeight="1" x14ac:dyDescent="0.25">
      <c r="A35" s="43"/>
      <c r="B35" s="53"/>
      <c r="C35" s="53"/>
      <c r="D35" s="53" t="s">
        <v>48</v>
      </c>
      <c r="E35" s="53">
        <f>VLOOKUP(D35,'FY22 June'!$B$4:$D$190,3,FALSE)</f>
        <v>57415.710000000014</v>
      </c>
      <c r="F35" s="112">
        <v>59000</v>
      </c>
      <c r="G35" s="106">
        <f>VLOOKUP(D35,'FY23 Forecast'!$A$1:$B$160,2,FALSE)</f>
        <v>68165</v>
      </c>
      <c r="H35" s="53">
        <f t="shared" si="4"/>
        <v>10749.289999999986</v>
      </c>
      <c r="I35" s="54">
        <f t="shared" si="10"/>
        <v>0.18721862013027415</v>
      </c>
      <c r="J35" s="83" t="s">
        <v>321</v>
      </c>
      <c r="K35" s="33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4.25" customHeight="1" x14ac:dyDescent="0.25">
      <c r="A36" s="43"/>
      <c r="B36" s="53"/>
      <c r="C36" s="53"/>
      <c r="D36" s="53" t="s">
        <v>49</v>
      </c>
      <c r="E36" s="53">
        <f>VLOOKUP(D36,'FY22 June'!$B$4:$D$190,3,FALSE)</f>
        <v>74964.070000000007</v>
      </c>
      <c r="F36" s="112">
        <v>76510.727999999988</v>
      </c>
      <c r="G36" s="106">
        <f>VLOOKUP(D36,'FY23 Forecast'!$A$1:$B$160,2,FALSE)</f>
        <v>76510.72609375001</v>
      </c>
      <c r="H36" s="53">
        <f t="shared" si="4"/>
        <v>1546.6560937500035</v>
      </c>
      <c r="I36" s="54">
        <f t="shared" si="10"/>
        <v>2.0631965336860757E-2</v>
      </c>
      <c r="J36" s="33" t="s">
        <v>50</v>
      </c>
      <c r="K36" s="33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4.25" customHeight="1" x14ac:dyDescent="0.25">
      <c r="A37" s="43"/>
      <c r="B37" s="53"/>
      <c r="C37" s="53"/>
      <c r="D37" s="53" t="s">
        <v>313</v>
      </c>
      <c r="E37" s="53">
        <v>614</v>
      </c>
      <c r="F37" s="112">
        <v>0</v>
      </c>
      <c r="G37" s="106">
        <v>0</v>
      </c>
      <c r="H37" s="53">
        <f t="shared" ref="H37" si="14">G37-E37</f>
        <v>-614</v>
      </c>
      <c r="I37" s="54">
        <f t="shared" si="10"/>
        <v>-1</v>
      </c>
      <c r="J37" s="33"/>
      <c r="K37" s="33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14.25" customHeight="1" x14ac:dyDescent="0.25">
      <c r="A38" s="43"/>
      <c r="B38" s="53"/>
      <c r="C38" s="53"/>
      <c r="D38" s="53" t="s">
        <v>51</v>
      </c>
      <c r="E38" s="53">
        <f>VLOOKUP(D38,'FY22 June'!$B$4:$D$190,3,FALSE)</f>
        <v>3473.98</v>
      </c>
      <c r="F38" s="112">
        <v>4163.04</v>
      </c>
      <c r="G38" s="106">
        <f>VLOOKUP(D38,'FY23 Forecast'!$A$1:$B$160,2,FALSE)</f>
        <v>4163.0399414062504</v>
      </c>
      <c r="H38" s="53">
        <f t="shared" si="4"/>
        <v>689.05994140625035</v>
      </c>
      <c r="I38" s="54">
        <f t="shared" si="10"/>
        <v>0.1983488510026685</v>
      </c>
      <c r="J38" s="33" t="s">
        <v>52</v>
      </c>
      <c r="K38" s="33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4.25" customHeight="1" x14ac:dyDescent="0.25">
      <c r="A39" s="43"/>
      <c r="B39" s="53"/>
      <c r="C39" s="53"/>
      <c r="D39" s="53" t="s">
        <v>53</v>
      </c>
      <c r="E39" s="53">
        <f>VLOOKUP(D39,'FY22 June'!$B$4:$D$190,3,FALSE)</f>
        <v>0</v>
      </c>
      <c r="F39" s="112">
        <v>0</v>
      </c>
      <c r="G39" s="106">
        <v>0</v>
      </c>
      <c r="H39" s="53">
        <f t="shared" si="4"/>
        <v>0</v>
      </c>
      <c r="I39" s="54"/>
      <c r="J39" s="33"/>
      <c r="K39" s="33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4.25" customHeight="1" x14ac:dyDescent="0.25">
      <c r="A40" s="43"/>
      <c r="B40" s="53"/>
      <c r="C40" s="53"/>
      <c r="D40" s="53" t="s">
        <v>54</v>
      </c>
      <c r="E40" s="53">
        <f>VLOOKUP(D40,'FY22 June'!$B$4:$D$190,3,FALSE)</f>
        <v>16329</v>
      </c>
      <c r="F40" s="112">
        <v>23600</v>
      </c>
      <c r="G40" s="106">
        <f>VLOOKUP(D40,'FY23 Forecast'!$A$1:$B$160,2,FALSE)</f>
        <v>27516</v>
      </c>
      <c r="H40" s="53">
        <f t="shared" si="4"/>
        <v>11187</v>
      </c>
      <c r="I40" s="54">
        <f t="shared" si="10"/>
        <v>0.68510012860554836</v>
      </c>
      <c r="J40" s="83" t="s">
        <v>323</v>
      </c>
      <c r="K40" s="33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4.25" customHeight="1" x14ac:dyDescent="0.25">
      <c r="A41" s="43"/>
      <c r="B41" s="53"/>
      <c r="C41" s="53"/>
      <c r="D41" s="53" t="s">
        <v>261</v>
      </c>
      <c r="E41" s="53">
        <f>VLOOKUP(D41,'FY22 June'!$B$4:$D$190,3,FALSE)</f>
        <v>6946.8</v>
      </c>
      <c r="F41" s="112">
        <v>0</v>
      </c>
      <c r="G41" s="106">
        <f>VLOOKUP(D41,'FY23 Forecast'!$A$1:$B$160,2,FALSE)</f>
        <v>37811</v>
      </c>
      <c r="H41" s="53">
        <f t="shared" ref="H41" si="15">G41-E41</f>
        <v>30864.2</v>
      </c>
      <c r="I41" s="54">
        <f t="shared" ref="I41" si="16">(G41-E41)/E41</f>
        <v>4.4429377555133298</v>
      </c>
      <c r="J41" s="83" t="s">
        <v>323</v>
      </c>
      <c r="K41" s="33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4.25" customHeight="1" x14ac:dyDescent="0.25">
      <c r="A42" s="40"/>
      <c r="B42" s="56"/>
      <c r="C42" s="56"/>
      <c r="D42" s="56" t="s">
        <v>55</v>
      </c>
      <c r="E42" s="56">
        <f>SUBTOTAL(9,E24:E41)</f>
        <v>1053413.94</v>
      </c>
      <c r="F42" s="114">
        <f>SUBTOTAL(9,F24:F41)</f>
        <v>425725.85799999995</v>
      </c>
      <c r="G42" s="107">
        <f>SUBTOTAL(9,G24:G41)</f>
        <v>545211.14744140627</v>
      </c>
      <c r="H42" s="56">
        <f t="shared" si="4"/>
        <v>-508202.79255859368</v>
      </c>
      <c r="I42" s="57">
        <f t="shared" si="10"/>
        <v>-0.48243408717241171</v>
      </c>
      <c r="J42" s="58" t="s">
        <v>56</v>
      </c>
      <c r="K42" s="33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4.25" customHeight="1" x14ac:dyDescent="0.25">
      <c r="A43" s="43"/>
      <c r="B43" s="53"/>
      <c r="C43" s="53" t="s">
        <v>57</v>
      </c>
      <c r="D43" s="53"/>
      <c r="E43" s="53"/>
      <c r="F43" s="112"/>
      <c r="G43" s="106"/>
      <c r="H43" s="53"/>
      <c r="I43" s="54"/>
      <c r="J43" s="33"/>
      <c r="K43" s="33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4.25" customHeight="1" x14ac:dyDescent="0.25">
      <c r="A44" s="43"/>
      <c r="B44" s="53"/>
      <c r="C44" s="53"/>
      <c r="D44" s="60" t="s">
        <v>58</v>
      </c>
      <c r="E44" s="53">
        <f>VLOOKUP(D44,'FY22 June'!$B$4:$D$190,3,FALSE)</f>
        <v>157600</v>
      </c>
      <c r="F44" s="112">
        <v>160000</v>
      </c>
      <c r="G44" s="106">
        <f>VLOOKUP(D44,'FY23 Forecast'!$A$1:$B$160,2,FALSE)</f>
        <v>122000</v>
      </c>
      <c r="H44" s="53">
        <f t="shared" ref="H44:H51" si="17">G44-E44</f>
        <v>-35600</v>
      </c>
      <c r="I44" s="54">
        <f t="shared" ref="I44:I51" si="18">(G44-E44)/E44</f>
        <v>-0.22588832487309646</v>
      </c>
      <c r="J44" s="33"/>
      <c r="K44" s="33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4.25" customHeight="1" x14ac:dyDescent="0.25">
      <c r="A45" s="43"/>
      <c r="B45" s="53"/>
      <c r="C45" s="53"/>
      <c r="D45" s="60" t="s">
        <v>263</v>
      </c>
      <c r="E45" s="53">
        <f>VLOOKUP(D45,'FY22 June'!$B$4:$D$190,3,FALSE)</f>
        <v>2500</v>
      </c>
      <c r="F45" s="112">
        <v>0</v>
      </c>
      <c r="G45" s="106">
        <v>0</v>
      </c>
      <c r="H45" s="53">
        <f t="shared" ref="H45:H46" si="19">G45-E45</f>
        <v>-2500</v>
      </c>
      <c r="I45" s="54">
        <f t="shared" ref="I45:I46" si="20">(G45-E45)/E45</f>
        <v>-1</v>
      </c>
      <c r="J45" s="33"/>
      <c r="K45" s="33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4.25" customHeight="1" x14ac:dyDescent="0.25">
      <c r="A46" s="43"/>
      <c r="B46" s="53"/>
      <c r="C46" s="53"/>
      <c r="D46" s="60" t="s">
        <v>264</v>
      </c>
      <c r="E46" s="53">
        <f>VLOOKUP(D46,'FY22 June'!$B$4:$D$190,3,FALSE)</f>
        <v>12705.45</v>
      </c>
      <c r="F46" s="112">
        <v>0</v>
      </c>
      <c r="G46" s="106">
        <f>VLOOKUP(D46,'FY23 Forecast'!$A$1:$B$160,2,FALSE)</f>
        <v>38000</v>
      </c>
      <c r="H46" s="53">
        <f t="shared" si="19"/>
        <v>25294.55</v>
      </c>
      <c r="I46" s="54">
        <f t="shared" si="20"/>
        <v>1.990842512465123</v>
      </c>
      <c r="J46" s="33"/>
      <c r="K46" s="33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4.25" customHeight="1" x14ac:dyDescent="0.25">
      <c r="A47" s="43"/>
      <c r="B47" s="53"/>
      <c r="C47" s="53"/>
      <c r="D47" s="53" t="s">
        <v>59</v>
      </c>
      <c r="E47" s="53">
        <f>VLOOKUP(D47,'FY22 June'!$B$4:$D$190,3,FALSE)</f>
        <v>17651.150000000001</v>
      </c>
      <c r="F47" s="112">
        <v>20000</v>
      </c>
      <c r="G47" s="106">
        <f>VLOOKUP(D47,'FY23 Forecast'!$A$1:$B$160,2,FALSE)</f>
        <v>20000</v>
      </c>
      <c r="H47" s="53">
        <f t="shared" si="17"/>
        <v>2348.8499999999985</v>
      </c>
      <c r="I47" s="54">
        <f t="shared" si="18"/>
        <v>0.13307064978769079</v>
      </c>
      <c r="J47" s="33"/>
      <c r="K47" s="33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4.25" customHeight="1" x14ac:dyDescent="0.25">
      <c r="A48" s="43"/>
      <c r="B48" s="53"/>
      <c r="C48" s="53"/>
      <c r="D48" s="53" t="s">
        <v>60</v>
      </c>
      <c r="E48" s="53">
        <f>VLOOKUP(D48,'FY22 June'!$B$4:$D$190,3,FALSE)</f>
        <v>4250</v>
      </c>
      <c r="F48" s="112">
        <v>0</v>
      </c>
      <c r="G48" s="106">
        <v>0</v>
      </c>
      <c r="H48" s="53">
        <f t="shared" si="17"/>
        <v>-4250</v>
      </c>
      <c r="I48" s="54">
        <f t="shared" si="18"/>
        <v>-1</v>
      </c>
      <c r="J48" s="33"/>
      <c r="K48" s="33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4.25" customHeight="1" x14ac:dyDescent="0.25">
      <c r="A49" s="43"/>
      <c r="B49" s="53"/>
      <c r="C49" s="53"/>
      <c r="D49" s="53" t="s">
        <v>265</v>
      </c>
      <c r="E49" s="53">
        <f>VLOOKUP(D49,'FY22 June'!$B$4:$D$190,3,FALSE)</f>
        <v>2000</v>
      </c>
      <c r="F49" s="112">
        <v>0</v>
      </c>
      <c r="G49" s="106">
        <v>0</v>
      </c>
      <c r="H49" s="53">
        <f t="shared" ref="H49" si="21">G49-E49</f>
        <v>-2000</v>
      </c>
      <c r="I49" s="54">
        <f t="shared" ref="I49" si="22">(G49-E49)/E49</f>
        <v>-1</v>
      </c>
      <c r="J49" s="33"/>
      <c r="K49" s="33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4.25" customHeight="1" x14ac:dyDescent="0.25">
      <c r="A50" s="43"/>
      <c r="B50" s="53"/>
      <c r="C50" s="53"/>
      <c r="D50" s="53" t="s">
        <v>61</v>
      </c>
      <c r="E50" s="53">
        <f>VLOOKUP(D50,'FY22 June'!$B$4:$D$190,3,FALSE)</f>
        <v>3020</v>
      </c>
      <c r="F50" s="112">
        <v>3540</v>
      </c>
      <c r="G50" s="106">
        <f>VLOOKUP(D50,'FY23 Forecast'!$A$1:$B$160,2,FALSE)</f>
        <v>3540</v>
      </c>
      <c r="H50" s="53">
        <f t="shared" si="17"/>
        <v>520</v>
      </c>
      <c r="I50" s="54">
        <f t="shared" si="18"/>
        <v>0.17218543046357615</v>
      </c>
      <c r="J50" s="33"/>
      <c r="K50" s="33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4.25" customHeight="1" x14ac:dyDescent="0.25">
      <c r="A51" s="40"/>
      <c r="B51" s="56"/>
      <c r="C51" s="56"/>
      <c r="D51" s="56" t="s">
        <v>62</v>
      </c>
      <c r="E51" s="56">
        <f t="shared" ref="E51:G51" si="23">SUBTOTAL(9,E43:E50)</f>
        <v>199726.6</v>
      </c>
      <c r="F51" s="114">
        <f t="shared" si="23"/>
        <v>183540</v>
      </c>
      <c r="G51" s="107">
        <f t="shared" si="23"/>
        <v>183540</v>
      </c>
      <c r="H51" s="56">
        <f t="shared" si="17"/>
        <v>-16186.600000000006</v>
      </c>
      <c r="I51" s="57">
        <f t="shared" si="18"/>
        <v>-8.1043786856633049E-2</v>
      </c>
      <c r="J51" s="58"/>
      <c r="K51" s="33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4.25" customHeight="1" x14ac:dyDescent="0.25">
      <c r="A52" s="43"/>
      <c r="B52" s="53"/>
      <c r="C52" s="53" t="s">
        <v>63</v>
      </c>
      <c r="D52" s="53"/>
      <c r="E52" s="53"/>
      <c r="F52" s="112"/>
      <c r="G52" s="106"/>
      <c r="H52" s="53"/>
      <c r="I52" s="54"/>
      <c r="J52" s="33"/>
      <c r="K52" s="33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4.25" customHeight="1" x14ac:dyDescent="0.25">
      <c r="A53" s="43"/>
      <c r="B53" s="53"/>
      <c r="C53" s="53"/>
      <c r="D53" s="53" t="s">
        <v>333</v>
      </c>
      <c r="E53" s="53">
        <v>0</v>
      </c>
      <c r="F53" s="112">
        <v>0</v>
      </c>
      <c r="G53" s="106">
        <f>VLOOKUP(D53,'FY23 Forecast'!$A$1:$B$160,2,FALSE)</f>
        <v>551</v>
      </c>
      <c r="H53" s="53">
        <f t="shared" ref="H53" si="24">G53-E53</f>
        <v>551</v>
      </c>
      <c r="I53" s="54"/>
      <c r="J53" s="33"/>
      <c r="K53" s="33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4.25" customHeight="1" x14ac:dyDescent="0.25">
      <c r="A54" s="43"/>
      <c r="B54" s="53"/>
      <c r="C54" s="53"/>
      <c r="D54" s="53" t="s">
        <v>64</v>
      </c>
      <c r="E54" s="53">
        <f>VLOOKUP(D54,'FY22 June'!$B$4:$D$190,3,FALSE)</f>
        <v>926.18000000000006</v>
      </c>
      <c r="F54" s="112">
        <v>545</v>
      </c>
      <c r="G54" s="106">
        <f>VLOOKUP(D54,'FY23 Forecast'!$A$1:$B$160,2,FALSE)</f>
        <v>3000</v>
      </c>
      <c r="H54" s="53">
        <f t="shared" ref="H54:H57" si="25">G54-E54</f>
        <v>2073.8199999999997</v>
      </c>
      <c r="I54" s="54">
        <f>(G54-E54)/E54</f>
        <v>2.2391111878900425</v>
      </c>
      <c r="J54" s="33" t="s">
        <v>65</v>
      </c>
      <c r="K54" s="33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4.25" customHeight="1" x14ac:dyDescent="0.25">
      <c r="A55" s="43"/>
      <c r="B55" s="53"/>
      <c r="C55" s="53"/>
      <c r="D55" s="53" t="s">
        <v>267</v>
      </c>
      <c r="E55" s="53">
        <f>VLOOKUP(D55,'FY22 June'!$B$4:$D$190,3,FALSE)</f>
        <v>57.7</v>
      </c>
      <c r="F55" s="112">
        <v>0</v>
      </c>
      <c r="G55" s="106">
        <v>0</v>
      </c>
      <c r="H55" s="53">
        <f t="shared" ref="H55" si="26">G55-E55</f>
        <v>-57.7</v>
      </c>
      <c r="I55" s="54">
        <f>(G55-E55)/E55</f>
        <v>-1</v>
      </c>
      <c r="J55" s="33"/>
      <c r="K55" s="33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4.25" customHeight="1" x14ac:dyDescent="0.25">
      <c r="A56" s="40"/>
      <c r="B56" s="56"/>
      <c r="C56" s="56"/>
      <c r="D56" s="56" t="s">
        <v>66</v>
      </c>
      <c r="E56" s="56">
        <f>SUBTOTAL(9,E52:E54)</f>
        <v>926.18000000000006</v>
      </c>
      <c r="F56" s="114">
        <f>SUBTOTAL(9,F52:F54)</f>
        <v>545</v>
      </c>
      <c r="G56" s="107">
        <f>SUBTOTAL(9,G52:G54)</f>
        <v>3551</v>
      </c>
      <c r="H56" s="56">
        <f t="shared" si="25"/>
        <v>2624.8199999999997</v>
      </c>
      <c r="I56" s="57"/>
      <c r="J56" s="58"/>
      <c r="K56" s="33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4.25" customHeight="1" x14ac:dyDescent="0.25">
      <c r="A57" s="40"/>
      <c r="B57" s="56"/>
      <c r="C57" s="56" t="s">
        <v>67</v>
      </c>
      <c r="D57" s="56"/>
      <c r="E57" s="56">
        <f>SUBTOTAL(9,E9:E56)</f>
        <v>5399853.6900000004</v>
      </c>
      <c r="F57" s="114">
        <f>SUBTOTAL(9,F9:F56)</f>
        <v>6776486.1762899207</v>
      </c>
      <c r="G57" s="107">
        <f>SUBTOTAL(9,G9:G56)</f>
        <v>5618064.9076757822</v>
      </c>
      <c r="H57" s="56">
        <f t="shared" si="25"/>
        <v>218211.21767578181</v>
      </c>
      <c r="I57" s="57">
        <f>(G57-E57)/E57</f>
        <v>4.0410579656979889E-2</v>
      </c>
      <c r="J57" s="58"/>
      <c r="K57" s="33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4.25" customHeight="1" x14ac:dyDescent="0.25">
      <c r="A58" s="43"/>
      <c r="B58" s="53" t="s">
        <v>68</v>
      </c>
      <c r="C58" s="53"/>
      <c r="D58" s="60"/>
      <c r="E58" s="53"/>
      <c r="F58" s="112"/>
      <c r="G58" s="106"/>
      <c r="H58" s="53"/>
      <c r="I58" s="54"/>
      <c r="J58" s="33"/>
      <c r="K58" s="33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4.25" customHeight="1" x14ac:dyDescent="0.25">
      <c r="A59" s="43"/>
      <c r="B59" s="53"/>
      <c r="C59" s="53" t="s">
        <v>69</v>
      </c>
      <c r="D59" s="53"/>
      <c r="E59" s="53"/>
      <c r="F59" s="112"/>
      <c r="G59" s="106"/>
      <c r="H59" s="53"/>
      <c r="I59" s="54"/>
      <c r="J59" s="33"/>
      <c r="K59" s="33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4.25" customHeight="1" x14ac:dyDescent="0.25">
      <c r="A60" s="43"/>
      <c r="B60" s="53"/>
      <c r="C60" s="53"/>
      <c r="D60" s="53" t="s">
        <v>70</v>
      </c>
      <c r="E60" s="53">
        <f>VLOOKUP(D60,'FY22 June'!$B$4:$D$190,3,FALSE)</f>
        <v>193600.02</v>
      </c>
      <c r="F60" s="112">
        <v>227733</v>
      </c>
      <c r="G60" s="106">
        <f>VLOOKUP(D60,'FY23 Forecast'!$A$1:$B$160,2,FALSE)</f>
        <v>227733</v>
      </c>
      <c r="H60" s="53">
        <f t="shared" ref="H60:H78" si="27">G60-E60</f>
        <v>34132.98000000001</v>
      </c>
      <c r="I60" s="54">
        <f t="shared" ref="I60:I62" si="28">(G60-E60)/E60</f>
        <v>0.1763066966625314</v>
      </c>
      <c r="J60" s="33" t="s">
        <v>71</v>
      </c>
      <c r="K60" s="33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4.25" customHeight="1" x14ac:dyDescent="0.25">
      <c r="A61" s="43"/>
      <c r="B61" s="53"/>
      <c r="C61" s="53"/>
      <c r="D61" s="60" t="s">
        <v>72</v>
      </c>
      <c r="E61" s="53">
        <f>VLOOKUP(D61,'FY22 June'!$B$4:$D$190,3,FALSE)</f>
        <v>615451.9</v>
      </c>
      <c r="F61" s="112">
        <v>951741.88870000001</v>
      </c>
      <c r="G61" s="106">
        <f>VLOOKUP(D61,'FY23 Forecast'!$A$1:$B$160,2,FALSE)</f>
        <v>810839.65500000003</v>
      </c>
      <c r="H61" s="53">
        <f t="shared" si="27"/>
        <v>195387.755</v>
      </c>
      <c r="I61" s="54">
        <f t="shared" si="28"/>
        <v>0.31747039045618347</v>
      </c>
      <c r="J61" s="83" t="s">
        <v>324</v>
      </c>
      <c r="K61" s="33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4.25" customHeight="1" x14ac:dyDescent="0.25">
      <c r="A62" s="43"/>
      <c r="B62" s="53"/>
      <c r="C62" s="53"/>
      <c r="D62" s="60" t="s">
        <v>73</v>
      </c>
      <c r="E62" s="53">
        <f>VLOOKUP(D62,'FY22 June'!$B$4:$D$190,3,FALSE)</f>
        <v>434429.94999999995</v>
      </c>
      <c r="F62" s="112">
        <v>515810.4</v>
      </c>
      <c r="G62" s="106">
        <f>VLOOKUP(D62,'FY23 Forecast'!$A$1:$B$160,2,FALSE)</f>
        <v>407017.27909090911</v>
      </c>
      <c r="H62" s="53">
        <f t="shared" si="27"/>
        <v>-27412.670909090841</v>
      </c>
      <c r="I62" s="54">
        <f t="shared" si="28"/>
        <v>-6.3100324710786734E-2</v>
      </c>
      <c r="J62" s="83" t="s">
        <v>325</v>
      </c>
      <c r="K62" s="33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4.25" customHeight="1" x14ac:dyDescent="0.25">
      <c r="A63" s="43"/>
      <c r="B63" s="53"/>
      <c r="C63" s="53"/>
      <c r="D63" s="60" t="s">
        <v>74</v>
      </c>
      <c r="E63" s="53">
        <v>0</v>
      </c>
      <c r="F63" s="112">
        <v>30000</v>
      </c>
      <c r="G63" s="106">
        <f>VLOOKUP(D63,'FY23 Forecast'!$A$1:$B$160,2,FALSE)</f>
        <v>11590.909090909092</v>
      </c>
      <c r="H63" s="53">
        <f t="shared" si="27"/>
        <v>11590.909090909092</v>
      </c>
      <c r="I63" s="54"/>
      <c r="J63" s="83" t="s">
        <v>326</v>
      </c>
      <c r="K63" s="33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4.25" customHeight="1" x14ac:dyDescent="0.25">
      <c r="A64" s="43"/>
      <c r="B64" s="53"/>
      <c r="C64" s="53"/>
      <c r="D64" s="60" t="s">
        <v>75</v>
      </c>
      <c r="E64" s="53">
        <f>VLOOKUP(D64,'FY22 June'!$B$4:$D$190,3,FALSE)</f>
        <v>228175.95</v>
      </c>
      <c r="F64" s="112">
        <v>374430</v>
      </c>
      <c r="G64" s="106">
        <f>VLOOKUP(D64,'FY23 Forecast'!$A$1:$B$160,2,FALSE)</f>
        <v>237353.89666666667</v>
      </c>
      <c r="H64" s="53">
        <f t="shared" si="27"/>
        <v>9177.9466666666558</v>
      </c>
      <c r="I64" s="54">
        <f t="shared" ref="I64:I66" si="29">(G64-E64)/E64</f>
        <v>4.0223111448277768E-2</v>
      </c>
      <c r="J64" s="83" t="s">
        <v>327</v>
      </c>
      <c r="K64" s="33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4.25" customHeight="1" x14ac:dyDescent="0.25">
      <c r="A65" s="43"/>
      <c r="B65" s="53"/>
      <c r="C65" s="53"/>
      <c r="D65" s="60" t="s">
        <v>76</v>
      </c>
      <c r="E65" s="53">
        <f>VLOOKUP(D65,'FY22 June'!$B$4:$D$190,3,FALSE)</f>
        <v>25950</v>
      </c>
      <c r="F65" s="112">
        <v>45000</v>
      </c>
      <c r="G65" s="106">
        <f>VLOOKUP(D65,'FY23 Forecast'!$A$1:$B$160,2,FALSE)</f>
        <v>43487.5</v>
      </c>
      <c r="H65" s="53">
        <f t="shared" si="27"/>
        <v>17537.5</v>
      </c>
      <c r="I65" s="54">
        <f t="shared" si="29"/>
        <v>0.6758188824662813</v>
      </c>
      <c r="J65" s="33" t="s">
        <v>368</v>
      </c>
      <c r="K65" s="33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4.25" customHeight="1" x14ac:dyDescent="0.25">
      <c r="A66" s="43"/>
      <c r="B66" s="53"/>
      <c r="C66" s="53"/>
      <c r="D66" s="60" t="s">
        <v>77</v>
      </c>
      <c r="E66" s="53">
        <f>VLOOKUP(D66,'FY22 June'!$B$4:$D$190,3,FALSE)</f>
        <v>53131.21</v>
      </c>
      <c r="F66" s="112">
        <v>144200</v>
      </c>
      <c r="G66" s="106">
        <f>VLOOKUP(D66,'FY23 Forecast'!$A$1:$B$160,2,FALSE)</f>
        <v>41285.833333333328</v>
      </c>
      <c r="H66" s="53">
        <f t="shared" si="27"/>
        <v>-11845.376666666671</v>
      </c>
      <c r="I66" s="54">
        <f t="shared" si="29"/>
        <v>-0.22294573503345155</v>
      </c>
      <c r="J66" s="83" t="s">
        <v>328</v>
      </c>
      <c r="K66" s="33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4.25" customHeight="1" x14ac:dyDescent="0.25">
      <c r="A67" s="43"/>
      <c r="B67" s="53"/>
      <c r="C67" s="53"/>
      <c r="D67" s="60" t="s">
        <v>78</v>
      </c>
      <c r="E67" s="53">
        <v>0</v>
      </c>
      <c r="F67" s="112">
        <v>60000</v>
      </c>
      <c r="G67" s="106">
        <f>VLOOKUP(D67,'FY23 Forecast'!$A$1:$B$160,2,FALSE)</f>
        <v>72000</v>
      </c>
      <c r="H67" s="53">
        <f t="shared" si="27"/>
        <v>72000</v>
      </c>
      <c r="I67" s="54"/>
      <c r="J67" s="33" t="s">
        <v>79</v>
      </c>
      <c r="K67" s="33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4.25" customHeight="1" x14ac:dyDescent="0.25">
      <c r="A68" s="43"/>
      <c r="B68" s="53"/>
      <c r="C68" s="53"/>
      <c r="D68" s="60" t="s">
        <v>80</v>
      </c>
      <c r="E68" s="53">
        <f>VLOOKUP(D68,'FY22 June'!$B$4:$D$190,3,FALSE)</f>
        <v>34566</v>
      </c>
      <c r="F68" s="112">
        <v>54036</v>
      </c>
      <c r="G68" s="106">
        <f>VLOOKUP(D68,'FY23 Forecast'!$A$1:$B$160,2,FALSE)</f>
        <v>119726</v>
      </c>
      <c r="H68" s="53">
        <f t="shared" si="27"/>
        <v>85160</v>
      </c>
      <c r="I68" s="54">
        <f t="shared" ref="I68:I73" si="30">(G68-E68)/E68</f>
        <v>2.4636926459526705</v>
      </c>
      <c r="J68" s="83" t="s">
        <v>329</v>
      </c>
      <c r="K68" s="33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4.25" customHeight="1" x14ac:dyDescent="0.25">
      <c r="A69" s="43"/>
      <c r="B69" s="53"/>
      <c r="C69" s="60"/>
      <c r="D69" s="60" t="s">
        <v>81</v>
      </c>
      <c r="E69" s="53">
        <f>VLOOKUP(D69,'FY22 June'!$B$4:$D$190,3,FALSE)</f>
        <v>13000</v>
      </c>
      <c r="F69" s="112">
        <v>20000</v>
      </c>
      <c r="G69" s="106">
        <f>VLOOKUP(D69,'FY23 Forecast'!$A$1:$B$160,2,FALSE)</f>
        <v>10000</v>
      </c>
      <c r="H69" s="53">
        <f t="shared" si="27"/>
        <v>-3000</v>
      </c>
      <c r="I69" s="54">
        <f t="shared" si="30"/>
        <v>-0.23076923076923078</v>
      </c>
      <c r="J69" s="33"/>
      <c r="K69" s="33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4.25" customHeight="1" x14ac:dyDescent="0.25">
      <c r="A70" s="43"/>
      <c r="B70" s="53"/>
      <c r="C70" s="53"/>
      <c r="D70" s="53" t="s">
        <v>82</v>
      </c>
      <c r="E70" s="53">
        <f>VLOOKUP(D70,'FY22 June'!$B$4:$D$190,3,FALSE)</f>
        <v>263515.5</v>
      </c>
      <c r="F70" s="112">
        <v>339851.6</v>
      </c>
      <c r="G70" s="106">
        <f>VLOOKUP(D70,'FY23 Forecast'!$A$1:$B$160,2,FALSE)</f>
        <v>375429.47272727278</v>
      </c>
      <c r="H70" s="53">
        <f t="shared" si="27"/>
        <v>111913.97272727278</v>
      </c>
      <c r="I70" s="54">
        <f t="shared" si="30"/>
        <v>0.42469597700049055</v>
      </c>
      <c r="J70" s="83" t="s">
        <v>330</v>
      </c>
      <c r="K70" s="33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4.25" customHeight="1" x14ac:dyDescent="0.25">
      <c r="A71" s="43"/>
      <c r="B71" s="53"/>
      <c r="C71" s="53"/>
      <c r="D71" s="53" t="s">
        <v>83</v>
      </c>
      <c r="E71" s="53">
        <f>VLOOKUP(D71,'FY22 June'!$B$4:$D$190,3,FALSE)</f>
        <v>23749.980000000003</v>
      </c>
      <c r="F71" s="112">
        <v>135340</v>
      </c>
      <c r="G71" s="106">
        <f>VLOOKUP(D71,'FY23 Forecast'!$A$1:$B$160,2,FALSE)</f>
        <v>80340</v>
      </c>
      <c r="H71" s="53">
        <f t="shared" si="27"/>
        <v>56590.02</v>
      </c>
      <c r="I71" s="54">
        <f t="shared" si="30"/>
        <v>2.3827396907281599</v>
      </c>
      <c r="J71" s="83" t="s">
        <v>331</v>
      </c>
      <c r="K71" s="33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4.25" customHeight="1" x14ac:dyDescent="0.25">
      <c r="A72" s="43"/>
      <c r="B72" s="53"/>
      <c r="C72" s="53"/>
      <c r="D72" s="53" t="s">
        <v>84</v>
      </c>
      <c r="E72" s="53">
        <f>VLOOKUP(D72,'FY22 June'!$B$4:$D$190,3,FALSE)</f>
        <v>62645.039999999986</v>
      </c>
      <c r="F72" s="112">
        <v>65920</v>
      </c>
      <c r="G72" s="106">
        <f>VLOOKUP(D72,'FY23 Forecast'!$A$1:$B$160,2,FALSE)</f>
        <v>13733.333333333332</v>
      </c>
      <c r="H72" s="53">
        <f t="shared" si="27"/>
        <v>-48911.706666666651</v>
      </c>
      <c r="I72" s="54">
        <f t="shared" si="30"/>
        <v>-0.7807754080237902</v>
      </c>
      <c r="J72" s="83" t="s">
        <v>332</v>
      </c>
      <c r="K72" s="33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4.25" customHeight="1" x14ac:dyDescent="0.25">
      <c r="A73" s="43"/>
      <c r="B73" s="53"/>
      <c r="C73" s="53"/>
      <c r="D73" s="53" t="s">
        <v>85</v>
      </c>
      <c r="E73" s="53">
        <f>VLOOKUP(D73,'FY22 June'!$B$4:$D$190,3,FALSE)</f>
        <v>245751.68000000005</v>
      </c>
      <c r="F73" s="112">
        <v>306149.92833333334</v>
      </c>
      <c r="G73" s="106">
        <f>VLOOKUP(D73,'FY23 Forecast'!$A$1:$B$160,2,FALSE)</f>
        <v>299219.17829545453</v>
      </c>
      <c r="H73" s="53">
        <f t="shared" si="27"/>
        <v>53467.498295454483</v>
      </c>
      <c r="I73" s="54">
        <f t="shared" si="30"/>
        <v>0.21756717307264989</v>
      </c>
      <c r="J73" s="33" t="s">
        <v>369</v>
      </c>
      <c r="K73" s="33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4.25" customHeight="1" x14ac:dyDescent="0.25">
      <c r="A74" s="43"/>
      <c r="B74" s="53"/>
      <c r="C74" s="53"/>
      <c r="D74" s="53" t="s">
        <v>271</v>
      </c>
      <c r="E74" s="53">
        <f>VLOOKUP(D74,'FY22 June'!$B$4:$D$190,3,FALSE)</f>
        <v>17500</v>
      </c>
      <c r="F74" s="112">
        <v>0</v>
      </c>
      <c r="G74" s="106">
        <v>0</v>
      </c>
      <c r="H74" s="53">
        <f t="shared" si="27"/>
        <v>-17500</v>
      </c>
      <c r="I74" s="54"/>
      <c r="J74" s="33" t="s">
        <v>370</v>
      </c>
      <c r="K74" s="33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4.25" customHeight="1" x14ac:dyDescent="0.25">
      <c r="A75" s="43"/>
      <c r="B75" s="53"/>
      <c r="C75" s="53"/>
      <c r="D75" s="53" t="s">
        <v>272</v>
      </c>
      <c r="E75" s="53">
        <f>VLOOKUP(D75,'FY22 June'!$B$4:$D$190,3,FALSE)</f>
        <v>2500</v>
      </c>
      <c r="F75" s="112">
        <v>0</v>
      </c>
      <c r="G75" s="106">
        <v>0</v>
      </c>
      <c r="H75" s="53">
        <f t="shared" si="27"/>
        <v>-2500</v>
      </c>
      <c r="I75" s="54"/>
      <c r="J75" s="33" t="s">
        <v>371</v>
      </c>
      <c r="K75" s="33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4.25" customHeight="1" x14ac:dyDescent="0.25">
      <c r="A76" s="43"/>
      <c r="B76" s="53"/>
      <c r="C76" s="53"/>
      <c r="D76" s="53" t="s">
        <v>86</v>
      </c>
      <c r="E76" s="53">
        <f>VLOOKUP(D76,'FY22 June'!$B$4:$D$190,3,FALSE)</f>
        <v>135199.94000000003</v>
      </c>
      <c r="F76" s="112">
        <v>139256</v>
      </c>
      <c r="G76" s="106">
        <f>VLOOKUP(D76,'FY23 Forecast'!$A$1:$B$160,2,FALSE)</f>
        <v>139256</v>
      </c>
      <c r="H76" s="53">
        <f t="shared" si="27"/>
        <v>4056.0599999999686</v>
      </c>
      <c r="I76" s="54">
        <f>(G76-E76)/E76</f>
        <v>3.0000457100794332E-2</v>
      </c>
      <c r="J76" s="33" t="s">
        <v>87</v>
      </c>
      <c r="K76" s="33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4.25" customHeight="1" x14ac:dyDescent="0.25">
      <c r="A77" s="43"/>
      <c r="B77" s="53"/>
      <c r="C77" s="53"/>
      <c r="D77" s="53" t="s">
        <v>88</v>
      </c>
      <c r="E77" s="53">
        <v>0</v>
      </c>
      <c r="F77" s="112">
        <v>80000</v>
      </c>
      <c r="G77" s="106">
        <v>0</v>
      </c>
      <c r="H77" s="53">
        <f t="shared" si="27"/>
        <v>0</v>
      </c>
      <c r="I77" s="54"/>
      <c r="J77" s="33" t="s">
        <v>343</v>
      </c>
      <c r="K77" s="33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4.25" customHeight="1" x14ac:dyDescent="0.25">
      <c r="A78" s="40"/>
      <c r="B78" s="56"/>
      <c r="C78" s="56"/>
      <c r="D78" s="56" t="s">
        <v>89</v>
      </c>
      <c r="E78" s="56">
        <f t="shared" ref="E78:G78" si="31">SUBTOTAL(9,E60:E77)</f>
        <v>2349167.17</v>
      </c>
      <c r="F78" s="114">
        <f t="shared" si="31"/>
        <v>3489468.8170333332</v>
      </c>
      <c r="G78" s="107">
        <f t="shared" si="31"/>
        <v>2889012.0575378789</v>
      </c>
      <c r="H78" s="56">
        <f t="shared" si="27"/>
        <v>539844.88753787894</v>
      </c>
      <c r="I78" s="57">
        <f>(G78-E78)/E78</f>
        <v>0.22980266982782624</v>
      </c>
      <c r="J78" s="58"/>
      <c r="K78" s="33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4.25" customHeight="1" x14ac:dyDescent="0.25">
      <c r="A79" s="43"/>
      <c r="B79" s="53"/>
      <c r="C79" s="53" t="s">
        <v>90</v>
      </c>
      <c r="D79" s="53"/>
      <c r="E79" s="53"/>
      <c r="F79" s="112"/>
      <c r="G79" s="106"/>
      <c r="H79" s="53"/>
      <c r="I79" s="54"/>
      <c r="J79" s="33"/>
      <c r="K79" s="33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4.25" customHeight="1" x14ac:dyDescent="0.25">
      <c r="A80" s="43"/>
      <c r="B80" s="53"/>
      <c r="C80" s="53"/>
      <c r="D80" s="53" t="s">
        <v>91</v>
      </c>
      <c r="E80" s="53">
        <f>VLOOKUP(D80,'FY22 June'!$B$4:$D$190,3,FALSE)</f>
        <v>19461.09</v>
      </c>
      <c r="F80" s="112">
        <v>62790.044706599998</v>
      </c>
      <c r="G80" s="106">
        <f>VLOOKUP(D80,'FY23 Forecast'!$A$1:$B$160,2,FALSE)</f>
        <v>42810.424062500002</v>
      </c>
      <c r="H80" s="53">
        <f t="shared" ref="H80:H102" si="32">G80-E80</f>
        <v>23349.334062500002</v>
      </c>
      <c r="I80" s="54">
        <f t="shared" ref="I80:I88" si="33">(G80-E80)/E80</f>
        <v>1.199795800877546</v>
      </c>
      <c r="J80" s="33" t="s">
        <v>344</v>
      </c>
      <c r="K80" s="33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4.25" customHeight="1" x14ac:dyDescent="0.25">
      <c r="A81" s="43"/>
      <c r="B81" s="53"/>
      <c r="C81" s="53"/>
      <c r="D81" s="53" t="s">
        <v>92</v>
      </c>
      <c r="E81" s="53">
        <f>VLOOKUP(D81,'FY22 June'!$B$4:$D$190,3,FALSE)</f>
        <v>76522.219999999987</v>
      </c>
      <c r="F81" s="112">
        <v>115463.92355986414</v>
      </c>
      <c r="G81" s="106">
        <f>VLOOKUP(D81,'FY23 Forecast'!$A$1:$B$160,2,FALSE)</f>
        <v>59463.898125</v>
      </c>
      <c r="H81" s="53">
        <f t="shared" si="32"/>
        <v>-17058.321874999987</v>
      </c>
      <c r="I81" s="54">
        <f t="shared" si="33"/>
        <v>-0.22291985092695937</v>
      </c>
      <c r="J81" s="33" t="s">
        <v>372</v>
      </c>
      <c r="K81" s="33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4.25" customHeight="1" x14ac:dyDescent="0.25">
      <c r="A82" s="43"/>
      <c r="B82" s="53"/>
      <c r="C82" s="53"/>
      <c r="D82" s="53" t="s">
        <v>93</v>
      </c>
      <c r="E82" s="53">
        <f>VLOOKUP(D82,'FY22 June'!$B$4:$D$190,3,FALSE)</f>
        <v>6443.69</v>
      </c>
      <c r="F82" s="112">
        <v>16040.956075990318</v>
      </c>
      <c r="G82" s="106">
        <f>VLOOKUP(D82,'FY23 Forecast'!$A$1:$B$160,2,FALSE)</f>
        <v>16040.99998046875</v>
      </c>
      <c r="H82" s="53">
        <f t="shared" si="32"/>
        <v>9597.3099804687517</v>
      </c>
      <c r="I82" s="54">
        <f t="shared" si="33"/>
        <v>1.4894121195260406</v>
      </c>
      <c r="J82" s="33" t="s">
        <v>372</v>
      </c>
      <c r="K82" s="33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4.25" customHeight="1" x14ac:dyDescent="0.25">
      <c r="A83" s="43"/>
      <c r="B83" s="53"/>
      <c r="C83" s="53"/>
      <c r="D83" s="53" t="s">
        <v>94</v>
      </c>
      <c r="E83" s="53">
        <f>VLOOKUP(D83,'FY22 June'!$B$4:$D$190,3,FALSE)</f>
        <v>6880.49</v>
      </c>
      <c r="F83" s="112">
        <v>19192.078493683333</v>
      </c>
      <c r="G83" s="106">
        <f>VLOOKUP(D83,'FY23 Forecast'!$A$1:$B$160,2,FALSE)</f>
        <v>19192.080624999999</v>
      </c>
      <c r="H83" s="53">
        <f t="shared" si="32"/>
        <v>12311.590624999999</v>
      </c>
      <c r="I83" s="54">
        <f t="shared" si="33"/>
        <v>1.7893479425157219</v>
      </c>
      <c r="J83" s="33" t="s">
        <v>95</v>
      </c>
      <c r="K83" s="33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4.25" customHeight="1" x14ac:dyDescent="0.25">
      <c r="A84" s="43"/>
      <c r="B84" s="53"/>
      <c r="C84" s="53"/>
      <c r="D84" s="60" t="s">
        <v>96</v>
      </c>
      <c r="E84" s="53">
        <f>VLOOKUP(D84,'FY22 June'!$B$4:$D$190,3,FALSE)</f>
        <v>174785.51</v>
      </c>
      <c r="F84" s="112">
        <v>266944.36450304999</v>
      </c>
      <c r="G84" s="106">
        <f>VLOOKUP(D84,'FY23 Forecast'!$A$1:$B$160,2,FALSE)</f>
        <v>218351.21282647722</v>
      </c>
      <c r="H84" s="53">
        <f t="shared" si="32"/>
        <v>43565.702826477209</v>
      </c>
      <c r="I84" s="54">
        <f t="shared" si="33"/>
        <v>0.24925237124334396</v>
      </c>
      <c r="J84" s="33" t="s">
        <v>95</v>
      </c>
      <c r="K84" s="33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4.25" customHeight="1" x14ac:dyDescent="0.25">
      <c r="A85" s="43"/>
      <c r="B85" s="53"/>
      <c r="C85" s="53"/>
      <c r="D85" s="53" t="s">
        <v>97</v>
      </c>
      <c r="E85" s="53">
        <f>VLOOKUP(D85,'FY22 June'!$B$4:$D$190,3,FALSE)</f>
        <v>15257.22</v>
      </c>
      <c r="F85" s="112">
        <v>26413.199999999997</v>
      </c>
      <c r="G85" s="106">
        <f>VLOOKUP(D85,'FY23 Forecast'!$A$1:$B$160,2,FALSE)</f>
        <v>26413.1996875</v>
      </c>
      <c r="H85" s="53">
        <f t="shared" si="32"/>
        <v>11155.979687500001</v>
      </c>
      <c r="I85" s="54">
        <f t="shared" si="33"/>
        <v>0.73119347348337382</v>
      </c>
      <c r="J85" s="33" t="s">
        <v>95</v>
      </c>
      <c r="K85" s="33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4.25" customHeight="1" x14ac:dyDescent="0.25">
      <c r="A86" s="43"/>
      <c r="B86" s="53"/>
      <c r="C86" s="53"/>
      <c r="D86" s="53" t="s">
        <v>98</v>
      </c>
      <c r="E86" s="53">
        <f>VLOOKUP(D86,'FY22 June'!$B$4:$D$190,3,FALSE)</f>
        <v>14274.95</v>
      </c>
      <c r="F86" s="112">
        <v>9072.6189242866658</v>
      </c>
      <c r="G86" s="106">
        <f>VLOOKUP(D86,'FY23 Forecast'!$A$1:$B$160,2,FALSE)</f>
        <v>7895.2804828892404</v>
      </c>
      <c r="H86" s="53">
        <f t="shared" si="32"/>
        <v>-6379.6695171107604</v>
      </c>
      <c r="I86" s="54">
        <f t="shared" si="33"/>
        <v>-0.44691361560711318</v>
      </c>
      <c r="J86" s="33" t="s">
        <v>99</v>
      </c>
      <c r="K86" s="33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4.25" customHeight="1" x14ac:dyDescent="0.25">
      <c r="A87" s="43"/>
      <c r="B87" s="53"/>
      <c r="C87" s="53"/>
      <c r="D87" s="53" t="s">
        <v>100</v>
      </c>
      <c r="E87" s="53">
        <f>VLOOKUP(D87,'FY22 June'!$B$4:$D$190,3,FALSE)</f>
        <v>44662.03</v>
      </c>
      <c r="F87" s="112">
        <v>55553.571887681348</v>
      </c>
      <c r="G87" s="106">
        <f>VLOOKUP(D87,'FY23 Forecast'!$A$1:$B$160,2,FALSE)</f>
        <v>35553.518750000003</v>
      </c>
      <c r="H87" s="53">
        <f t="shared" si="32"/>
        <v>-9108.5112499999959</v>
      </c>
      <c r="I87" s="54">
        <f t="shared" si="33"/>
        <v>-0.20394306416434713</v>
      </c>
      <c r="J87" s="33"/>
      <c r="K87" s="33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4.25" customHeight="1" x14ac:dyDescent="0.25">
      <c r="A88" s="40"/>
      <c r="B88" s="56"/>
      <c r="C88" s="56"/>
      <c r="D88" s="56" t="s">
        <v>101</v>
      </c>
      <c r="E88" s="56">
        <f t="shared" ref="E88:G88" si="34">SUBTOTAL(9,E80:E87)</f>
        <v>358287.19999999995</v>
      </c>
      <c r="F88" s="114">
        <f t="shared" si="34"/>
        <v>571470.75815115578</v>
      </c>
      <c r="G88" s="107">
        <f t="shared" si="34"/>
        <v>425720.61453983519</v>
      </c>
      <c r="H88" s="56">
        <f t="shared" si="32"/>
        <v>67433.414539835241</v>
      </c>
      <c r="I88" s="57">
        <f t="shared" si="33"/>
        <v>0.18821050414258519</v>
      </c>
      <c r="J88" s="58"/>
      <c r="K88" s="33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4.25" customHeight="1" x14ac:dyDescent="0.25">
      <c r="A89" s="43"/>
      <c r="B89" s="53"/>
      <c r="C89" s="53" t="s">
        <v>102</v>
      </c>
      <c r="D89" s="53"/>
      <c r="E89" s="53"/>
      <c r="F89" s="112"/>
      <c r="G89" s="106"/>
      <c r="H89" s="53">
        <f t="shared" si="32"/>
        <v>0</v>
      </c>
      <c r="I89" s="54"/>
      <c r="J89" s="33"/>
      <c r="K89" s="33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4.25" customHeight="1" x14ac:dyDescent="0.25">
      <c r="A90" s="43"/>
      <c r="B90" s="53"/>
      <c r="C90" s="53"/>
      <c r="D90" s="53" t="s">
        <v>103</v>
      </c>
      <c r="E90" s="53">
        <f>VLOOKUP(D90,'FY22 June'!$B$4:$D$190,3,FALSE)</f>
        <v>23316</v>
      </c>
      <c r="F90" s="112">
        <v>20000</v>
      </c>
      <c r="G90" s="106">
        <v>0</v>
      </c>
      <c r="H90" s="53">
        <f t="shared" si="32"/>
        <v>-23316</v>
      </c>
      <c r="I90" s="54">
        <f>(G90-E90)/E90</f>
        <v>-1</v>
      </c>
      <c r="J90" s="33" t="s">
        <v>319</v>
      </c>
      <c r="K90" s="33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4.25" customHeight="1" x14ac:dyDescent="0.25">
      <c r="A91" s="43"/>
      <c r="B91" s="53"/>
      <c r="C91" s="53"/>
      <c r="D91" s="53" t="s">
        <v>104</v>
      </c>
      <c r="E91" s="53">
        <v>0</v>
      </c>
      <c r="F91" s="112">
        <v>30000</v>
      </c>
      <c r="G91" s="106">
        <f>VLOOKUP(D91,'FY23 Forecast'!$A$1:$B$160,2,FALSE)</f>
        <v>30000</v>
      </c>
      <c r="H91" s="53">
        <f t="shared" si="32"/>
        <v>30000</v>
      </c>
      <c r="I91" s="54"/>
      <c r="J91" s="33" t="s">
        <v>105</v>
      </c>
      <c r="K91" s="33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4.25" customHeight="1" x14ac:dyDescent="0.25">
      <c r="A92" s="40"/>
      <c r="B92" s="56"/>
      <c r="C92" s="56"/>
      <c r="D92" s="56" t="s">
        <v>106</v>
      </c>
      <c r="E92" s="56">
        <f t="shared" ref="E92:G92" si="35">SUBTOTAL(9,E90:E91)</f>
        <v>23316</v>
      </c>
      <c r="F92" s="114">
        <f t="shared" si="35"/>
        <v>50000</v>
      </c>
      <c r="G92" s="107">
        <f t="shared" si="35"/>
        <v>30000</v>
      </c>
      <c r="H92" s="56">
        <f t="shared" si="32"/>
        <v>6684</v>
      </c>
      <c r="I92" s="57">
        <f>(G92-E92)/E92</f>
        <v>0.28667009778692742</v>
      </c>
      <c r="J92" s="58"/>
      <c r="K92" s="33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4.25" customHeight="1" x14ac:dyDescent="0.25">
      <c r="A93" s="43"/>
      <c r="B93" s="53"/>
      <c r="C93" s="53" t="s">
        <v>107</v>
      </c>
      <c r="D93" s="53"/>
      <c r="E93" s="53"/>
      <c r="F93" s="112"/>
      <c r="G93" s="106"/>
      <c r="H93" s="53">
        <f t="shared" si="32"/>
        <v>0</v>
      </c>
      <c r="I93" s="54"/>
      <c r="J93" s="33"/>
      <c r="K93" s="33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4.25" customHeight="1" x14ac:dyDescent="0.25">
      <c r="A94" s="43"/>
      <c r="B94" s="53"/>
      <c r="C94" s="53"/>
      <c r="D94" s="53" t="s">
        <v>108</v>
      </c>
      <c r="E94" s="53">
        <f>VLOOKUP(D94,'FY22 June'!$B$4:$D$190,3,FALSE)</f>
        <v>3730.33</v>
      </c>
      <c r="F94" s="112">
        <v>10119.999999999998</v>
      </c>
      <c r="G94" s="106">
        <f>VLOOKUP(D94,'FY23 Forecast'!$A$1:$B$160,2,FALSE)</f>
        <v>5120</v>
      </c>
      <c r="H94" s="53">
        <f t="shared" si="32"/>
        <v>1389.67</v>
      </c>
      <c r="I94" s="54">
        <f t="shared" ref="I94:I95" si="36">(G94-E94)/E94</f>
        <v>0.37253272498679746</v>
      </c>
      <c r="J94" s="33"/>
      <c r="K94" s="33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4.25" customHeight="1" x14ac:dyDescent="0.25">
      <c r="A95" s="43"/>
      <c r="B95" s="53"/>
      <c r="C95" s="53"/>
      <c r="D95" s="53" t="s">
        <v>109</v>
      </c>
      <c r="E95" s="53">
        <f>VLOOKUP(D95,'FY22 June'!$B$4:$D$190,3,FALSE)</f>
        <v>277.84000000000003</v>
      </c>
      <c r="F95" s="112">
        <v>2276.9999999999995</v>
      </c>
      <c r="G95" s="106">
        <f>VLOOKUP(D95,'FY23 Forecast'!$A$1:$B$160,2,FALSE)</f>
        <v>2277</v>
      </c>
      <c r="H95" s="53">
        <f t="shared" si="32"/>
        <v>1999.1599999999999</v>
      </c>
      <c r="I95" s="54">
        <f t="shared" si="36"/>
        <v>7.1953642384105949</v>
      </c>
      <c r="J95" s="33"/>
      <c r="K95" s="33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4.25" customHeight="1" x14ac:dyDescent="0.25">
      <c r="A96" s="43"/>
      <c r="B96" s="53"/>
      <c r="C96" s="53"/>
      <c r="D96" s="60" t="s">
        <v>276</v>
      </c>
      <c r="E96" s="53">
        <f>VLOOKUP(D96,'FY22 June'!$B$4:$D$190,3,FALSE)</f>
        <v>25472.159999999996</v>
      </c>
      <c r="F96" s="112">
        <v>30958.997095671628</v>
      </c>
      <c r="G96" s="106">
        <f>VLOOKUP(D96,'FY23 Forecast'!$A$1:$B$160,2,FALSE)</f>
        <v>20959.03890625</v>
      </c>
      <c r="H96" s="53">
        <f t="shared" si="32"/>
        <v>-4513.1210937499964</v>
      </c>
      <c r="I96" s="54">
        <f>(G96-E96)/E96</f>
        <v>-0.17717857824974392</v>
      </c>
      <c r="J96" s="33"/>
      <c r="K96" s="33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4.25" customHeight="1" x14ac:dyDescent="0.25">
      <c r="A97" s="43"/>
      <c r="B97" s="53"/>
      <c r="C97" s="53"/>
      <c r="D97" s="53" t="s">
        <v>110</v>
      </c>
      <c r="E97" s="53">
        <f>VLOOKUP(D97,'FY22 June'!$B$4:$D$190,3,FALSE)</f>
        <v>2142</v>
      </c>
      <c r="F97" s="112">
        <v>4098.5999999999995</v>
      </c>
      <c r="G97" s="106">
        <f>VLOOKUP(D97,'FY23 Forecast'!$A$1:$B$160,2,FALSE)</f>
        <v>4098.60009765625</v>
      </c>
      <c r="H97" s="53">
        <f t="shared" si="32"/>
        <v>1956.60009765625</v>
      </c>
      <c r="I97" s="54">
        <f t="shared" ref="I97:I98" si="37">(G97-E97)/E97</f>
        <v>0.91344542374241366</v>
      </c>
      <c r="J97" s="33"/>
      <c r="K97" s="33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4.25" customHeight="1" x14ac:dyDescent="0.25">
      <c r="A98" s="40"/>
      <c r="B98" s="56"/>
      <c r="C98" s="56"/>
      <c r="D98" s="56" t="s">
        <v>111</v>
      </c>
      <c r="E98" s="56">
        <f t="shared" ref="E98:G98" si="38">SUBTOTAL(9,E94:E97)</f>
        <v>31622.329999999994</v>
      </c>
      <c r="F98" s="114">
        <f t="shared" si="38"/>
        <v>47454.597095671626</v>
      </c>
      <c r="G98" s="107">
        <f t="shared" si="38"/>
        <v>32454.63900390625</v>
      </c>
      <c r="H98" s="56">
        <f t="shared" si="32"/>
        <v>832.30900390625538</v>
      </c>
      <c r="I98" s="57">
        <f t="shared" si="37"/>
        <v>2.6320293409949725E-2</v>
      </c>
      <c r="J98" s="58"/>
      <c r="K98" s="33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4.25" customHeight="1" x14ac:dyDescent="0.25">
      <c r="A99" s="43"/>
      <c r="B99" s="53"/>
      <c r="C99" s="53" t="s">
        <v>112</v>
      </c>
      <c r="D99" s="60"/>
      <c r="E99" s="53"/>
      <c r="F99" s="112"/>
      <c r="G99" s="106"/>
      <c r="H99" s="53">
        <f t="shared" si="32"/>
        <v>0</v>
      </c>
      <c r="I99" s="54"/>
      <c r="J99" s="33"/>
      <c r="K99" s="33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4.25" customHeight="1" x14ac:dyDescent="0.25">
      <c r="A100" s="43"/>
      <c r="B100" s="53"/>
      <c r="C100" s="53"/>
      <c r="D100" s="53" t="s">
        <v>113</v>
      </c>
      <c r="E100" s="53">
        <f>VLOOKUP(D100,'FY22 June'!$B$4:$D$190,3,FALSE)</f>
        <v>528240</v>
      </c>
      <c r="F100" s="112">
        <v>804288</v>
      </c>
      <c r="G100" s="106">
        <f>VLOOKUP(D100,'FY23 Forecast'!$A$1:$B$160,2,FALSE)</f>
        <v>829069.33000000007</v>
      </c>
      <c r="H100" s="53">
        <f t="shared" si="32"/>
        <v>300829.33000000007</v>
      </c>
      <c r="I100" s="54">
        <f>(G100-E100)/E100</f>
        <v>0.56949365818567332</v>
      </c>
      <c r="J100" s="33" t="s">
        <v>373</v>
      </c>
      <c r="K100" s="33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4.25" customHeight="1" x14ac:dyDescent="0.25">
      <c r="A101" s="43"/>
      <c r="B101" s="53"/>
      <c r="C101" s="53"/>
      <c r="D101" s="53" t="s">
        <v>114</v>
      </c>
      <c r="E101" s="53">
        <f>VLOOKUP(D101,'FY22 June'!$B$4:$D$190,3,FALSE)</f>
        <v>9000</v>
      </c>
      <c r="F101" s="112">
        <v>18000</v>
      </c>
      <c r="G101" s="106">
        <f>VLOOKUP(D101,'FY23 Forecast'!$A$1:$B$160,2,FALSE)</f>
        <v>18000</v>
      </c>
      <c r="H101" s="53">
        <f t="shared" si="32"/>
        <v>9000</v>
      </c>
      <c r="I101" s="54"/>
      <c r="J101" s="33" t="s">
        <v>345</v>
      </c>
      <c r="K101" s="33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4.25" customHeight="1" x14ac:dyDescent="0.25">
      <c r="A102" s="40"/>
      <c r="B102" s="56"/>
      <c r="C102" s="56"/>
      <c r="D102" s="56" t="s">
        <v>115</v>
      </c>
      <c r="E102" s="56">
        <f>SUBTOTAL(9,E99:E101)</f>
        <v>537240</v>
      </c>
      <c r="F102" s="114">
        <f>SUBTOTAL(9,F99:F101)</f>
        <v>822288</v>
      </c>
      <c r="G102" s="107">
        <f t="shared" ref="G102" si="39">SUBTOTAL(9,G99:G101)</f>
        <v>847069.33000000007</v>
      </c>
      <c r="H102" s="56">
        <f t="shared" si="32"/>
        <v>309829.33000000007</v>
      </c>
      <c r="I102" s="57">
        <f>(G102-E102)/E102</f>
        <v>0.57670562504653433</v>
      </c>
      <c r="J102" s="58"/>
      <c r="K102" s="33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4.25" customHeight="1" x14ac:dyDescent="0.25">
      <c r="A103" s="43"/>
      <c r="B103" s="53"/>
      <c r="C103" s="53" t="s">
        <v>116</v>
      </c>
      <c r="D103" s="53"/>
      <c r="E103" s="53"/>
      <c r="F103" s="112"/>
      <c r="G103" s="106"/>
      <c r="H103" s="53"/>
      <c r="I103" s="54"/>
      <c r="J103" s="33"/>
      <c r="K103" s="33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4.25" customHeight="1" x14ac:dyDescent="0.25">
      <c r="A104" s="43"/>
      <c r="B104" s="53"/>
      <c r="C104" s="53"/>
      <c r="D104" s="53" t="s">
        <v>117</v>
      </c>
      <c r="E104" s="53">
        <v>0</v>
      </c>
      <c r="F104" s="112">
        <v>144000</v>
      </c>
      <c r="G104" s="106">
        <f>VLOOKUP(D104,'FY23 Forecast'!$A$1:$B$160,2,FALSE)</f>
        <v>125000</v>
      </c>
      <c r="H104" s="53">
        <f t="shared" ref="H104:H108" si="40">G104-E104</f>
        <v>125000</v>
      </c>
      <c r="I104" s="54"/>
      <c r="J104" s="33" t="s">
        <v>118</v>
      </c>
      <c r="K104" s="33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4.25" customHeight="1" x14ac:dyDescent="0.25">
      <c r="A105" s="43"/>
      <c r="B105" s="53"/>
      <c r="C105" s="53"/>
      <c r="D105" s="53" t="s">
        <v>119</v>
      </c>
      <c r="E105" s="53">
        <f>VLOOKUP(D105,'FY22 June'!$B$4:$D$190,3,FALSE)</f>
        <v>106177.09</v>
      </c>
      <c r="F105" s="112">
        <v>104510.00004421998</v>
      </c>
      <c r="G105" s="106">
        <f>VLOOKUP(D105,'FY23 Forecast'!$A$1:$B$160,2,FALSE)</f>
        <v>113652</v>
      </c>
      <c r="H105" s="53">
        <f t="shared" si="40"/>
        <v>7474.9100000000035</v>
      </c>
      <c r="I105" s="54">
        <f t="shared" ref="I105:I108" si="41">(G105-E105)/E105</f>
        <v>7.0400403702908079E-2</v>
      </c>
      <c r="J105" s="33" t="s">
        <v>346</v>
      </c>
      <c r="K105" s="33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4.25" customHeight="1" x14ac:dyDescent="0.25">
      <c r="A106" s="43"/>
      <c r="B106" s="53"/>
      <c r="C106" s="53"/>
      <c r="D106" s="53" t="s">
        <v>120</v>
      </c>
      <c r="E106" s="53">
        <f>VLOOKUP(D106,'FY22 June'!$B$4:$D$190,3,FALSE)</f>
        <v>5778.6200000000008</v>
      </c>
      <c r="F106" s="112">
        <v>7039.1474972763044</v>
      </c>
      <c r="G106" s="106">
        <f>VLOOKUP(D106,'FY23 Forecast'!$A$1:$B$160,2,FALSE)</f>
        <v>7039.1474972763044</v>
      </c>
      <c r="H106" s="53">
        <f t="shared" si="40"/>
        <v>1260.5274972763036</v>
      </c>
      <c r="I106" s="54">
        <f t="shared" si="41"/>
        <v>0.21813642310383854</v>
      </c>
      <c r="J106" s="53" t="s">
        <v>121</v>
      </c>
      <c r="K106" s="33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4.25" customHeight="1" x14ac:dyDescent="0.25">
      <c r="A107" s="43"/>
      <c r="B107" s="53"/>
      <c r="C107" s="53"/>
      <c r="D107" s="60" t="s">
        <v>122</v>
      </c>
      <c r="E107" s="53">
        <f>VLOOKUP(D107,'FY22 June'!$B$4:$D$190,3,FALSE)</f>
        <v>48932.04</v>
      </c>
      <c r="F107" s="112">
        <v>40000</v>
      </c>
      <c r="G107" s="106">
        <f>VLOOKUP(D107,'FY23 Forecast'!$A$1:$B$160,2,FALSE)</f>
        <v>40000</v>
      </c>
      <c r="H107" s="53">
        <f t="shared" si="40"/>
        <v>-8932.0400000000009</v>
      </c>
      <c r="I107" s="54">
        <f t="shared" si="41"/>
        <v>-0.182539702003023</v>
      </c>
      <c r="J107" s="53" t="s">
        <v>123</v>
      </c>
      <c r="K107" s="33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4.25" customHeight="1" x14ac:dyDescent="0.25">
      <c r="A108" s="40"/>
      <c r="B108" s="56"/>
      <c r="C108" s="56"/>
      <c r="D108" s="56" t="s">
        <v>124</v>
      </c>
      <c r="E108" s="56">
        <f>SUBTOTAL(9,E103:E107)</f>
        <v>160887.75</v>
      </c>
      <c r="F108" s="114">
        <f>SUBTOTAL(9,F103:F107)</f>
        <v>295549.14754149632</v>
      </c>
      <c r="G108" s="107">
        <f t="shared" ref="G108" si="42">SUBTOTAL(9,G103:G107)</f>
        <v>285691.14749727631</v>
      </c>
      <c r="H108" s="56">
        <f t="shared" si="40"/>
        <v>124803.39749727631</v>
      </c>
      <c r="I108" s="57">
        <f t="shared" si="41"/>
        <v>0.77571721586805897</v>
      </c>
      <c r="J108" s="58"/>
      <c r="K108" s="33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4.25" customHeight="1" x14ac:dyDescent="0.25">
      <c r="A109" s="43"/>
      <c r="B109" s="53"/>
      <c r="C109" s="53" t="s">
        <v>125</v>
      </c>
      <c r="D109" s="53"/>
      <c r="E109" s="53"/>
      <c r="F109" s="112"/>
      <c r="G109" s="106"/>
      <c r="H109" s="53"/>
      <c r="I109" s="54"/>
      <c r="J109" s="33"/>
      <c r="K109" s="33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4.25" customHeight="1" x14ac:dyDescent="0.25">
      <c r="A110" s="43"/>
      <c r="B110" s="53"/>
      <c r="C110" s="53"/>
      <c r="D110" s="60" t="s">
        <v>126</v>
      </c>
      <c r="E110" s="53">
        <f>VLOOKUP(D110,'FY22 June'!$B$4:$D$190,3,FALSE)</f>
        <v>65775.59</v>
      </c>
      <c r="F110" s="112">
        <v>128448.36551658424</v>
      </c>
      <c r="G110" s="106">
        <f>VLOOKUP(D110,'FY23 Forecast'!$A$1:$B$160,2,FALSE)</f>
        <v>78448.397656250003</v>
      </c>
      <c r="H110" s="53">
        <f t="shared" ref="H110:H124" si="43">G110-E110</f>
        <v>12672.807656250006</v>
      </c>
      <c r="I110" s="54">
        <f t="shared" ref="I110:I124" si="44">(G110-E110)/E110</f>
        <v>0.19266733534811328</v>
      </c>
      <c r="J110" s="33" t="s">
        <v>374</v>
      </c>
      <c r="K110" s="33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4.25" customHeight="1" x14ac:dyDescent="0.25">
      <c r="A111" s="43"/>
      <c r="B111" s="53"/>
      <c r="C111" s="53"/>
      <c r="D111" s="53" t="s">
        <v>127</v>
      </c>
      <c r="E111" s="53">
        <f>VLOOKUP(D111,'FY22 June'!$B$4:$D$190,3,FALSE)</f>
        <v>5181.1099999999997</v>
      </c>
      <c r="F111" s="112">
        <v>32340.313833039312</v>
      </c>
      <c r="G111" s="106">
        <f>VLOOKUP(D111,'FY23 Forecast'!$A$1:$B$160,2,FALSE)</f>
        <v>32340.358749999999</v>
      </c>
      <c r="H111" s="53">
        <f t="shared" si="43"/>
        <v>27159.248749999999</v>
      </c>
      <c r="I111" s="54">
        <f t="shared" si="44"/>
        <v>5.2419749339427266</v>
      </c>
      <c r="J111" s="33"/>
      <c r="K111" s="33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4.25" customHeight="1" x14ac:dyDescent="0.25">
      <c r="A112" s="43"/>
      <c r="B112" s="53"/>
      <c r="C112" s="53"/>
      <c r="D112" s="53" t="s">
        <v>128</v>
      </c>
      <c r="E112" s="53">
        <f>VLOOKUP(D112,'FY22 June'!$B$4:$D$190,3,FALSE)</f>
        <v>89661.629999999976</v>
      </c>
      <c r="F112" s="112">
        <v>111702.78995605466</v>
      </c>
      <c r="G112" s="106">
        <f>VLOOKUP(D112,'FY23 Forecast'!$A$1:$B$160,2,FALSE)</f>
        <v>41702.799843749999</v>
      </c>
      <c r="H112" s="53">
        <f t="shared" si="43"/>
        <v>-47958.830156249976</v>
      </c>
      <c r="I112" s="54">
        <f t="shared" si="44"/>
        <v>-0.53488688702458331</v>
      </c>
      <c r="J112" s="33" t="s">
        <v>375</v>
      </c>
      <c r="K112" s="33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4.25" customHeight="1" x14ac:dyDescent="0.25">
      <c r="A113" s="43"/>
      <c r="B113" s="53"/>
      <c r="C113" s="53"/>
      <c r="D113" s="53" t="s">
        <v>129</v>
      </c>
      <c r="E113" s="53">
        <f>VLOOKUP(D113,'FY22 June'!$B$4:$D$190,3,FALSE)</f>
        <v>15183.74</v>
      </c>
      <c r="F113" s="112">
        <v>11664.109173780871</v>
      </c>
      <c r="G113" s="106">
        <f>VLOOKUP(D113,'FY23 Forecast'!$A$1:$B$160,2,FALSE)</f>
        <v>11664.120234374999</v>
      </c>
      <c r="H113" s="53">
        <f t="shared" si="43"/>
        <v>-3519.6197656250006</v>
      </c>
      <c r="I113" s="54">
        <f t="shared" si="44"/>
        <v>-0.23180189898042253</v>
      </c>
      <c r="J113" s="33"/>
      <c r="K113" s="33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4.25" customHeight="1" x14ac:dyDescent="0.25">
      <c r="A114" s="43"/>
      <c r="B114" s="53"/>
      <c r="C114" s="53"/>
      <c r="D114" s="53" t="s">
        <v>130</v>
      </c>
      <c r="E114" s="53">
        <f>VLOOKUP(D114,'FY22 June'!$B$4:$D$190,3,FALSE)</f>
        <v>11653.7</v>
      </c>
      <c r="F114" s="112">
        <v>47361.774193548386</v>
      </c>
      <c r="G114" s="106">
        <f>VLOOKUP(D114,'FY23 Forecast'!$A$1:$B$160,2,FALSE)</f>
        <v>47361.78125</v>
      </c>
      <c r="H114" s="53">
        <f t="shared" si="43"/>
        <v>35708.081250000003</v>
      </c>
      <c r="I114" s="54">
        <f t="shared" si="44"/>
        <v>3.0640982048619754</v>
      </c>
      <c r="J114" s="33"/>
      <c r="K114" s="33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4.25" customHeight="1" x14ac:dyDescent="0.25">
      <c r="A115" s="43"/>
      <c r="B115" s="53"/>
      <c r="C115" s="53"/>
      <c r="D115" s="60" t="s">
        <v>131</v>
      </c>
      <c r="E115" s="53">
        <f>VLOOKUP(D115,'FY22 June'!$B$4:$D$190,3,FALSE)</f>
        <v>109013.6</v>
      </c>
      <c r="F115" s="112">
        <v>160000</v>
      </c>
      <c r="G115" s="106">
        <f>VLOOKUP(D115,'FY23 Forecast'!$A$1:$B$160,2,FALSE)</f>
        <v>83000</v>
      </c>
      <c r="H115" s="53">
        <f t="shared" si="43"/>
        <v>-26013.600000000006</v>
      </c>
      <c r="I115" s="54">
        <f t="shared" si="44"/>
        <v>-0.2386271070765483</v>
      </c>
      <c r="J115" s="33"/>
      <c r="K115" s="33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4.25" customHeight="1" x14ac:dyDescent="0.25">
      <c r="A116" s="43"/>
      <c r="B116" s="53"/>
      <c r="C116" s="53"/>
      <c r="D116" s="53" t="s">
        <v>132</v>
      </c>
      <c r="E116" s="53">
        <f>VLOOKUP(D116,'FY22 June'!$B$4:$D$190,3,FALSE)</f>
        <v>84459.98</v>
      </c>
      <c r="F116" s="112">
        <v>114003.29962233963</v>
      </c>
      <c r="G116" s="106">
        <f>VLOOKUP(D116,'FY23 Forecast'!$A$1:$B$160,2,FALSE)</f>
        <v>114003.28812499999</v>
      </c>
      <c r="H116" s="53">
        <f t="shared" si="43"/>
        <v>29543.308124999996</v>
      </c>
      <c r="I116" s="54">
        <f t="shared" si="44"/>
        <v>0.3497906123704978</v>
      </c>
      <c r="J116" s="33"/>
      <c r="K116" s="33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4.25" customHeight="1" x14ac:dyDescent="0.25">
      <c r="A117" s="43"/>
      <c r="B117" s="53"/>
      <c r="C117" s="53"/>
      <c r="D117" s="53" t="s">
        <v>133</v>
      </c>
      <c r="E117" s="53">
        <f>VLOOKUP(D117,'FY22 June'!$B$4:$D$190,3,FALSE)</f>
        <v>11287.36</v>
      </c>
      <c r="F117" s="112">
        <v>14756.090299162044</v>
      </c>
      <c r="G117" s="106">
        <f>VLOOKUP(D117,'FY23 Forecast'!$A$1:$B$160,2,FALSE)</f>
        <v>25000</v>
      </c>
      <c r="H117" s="53">
        <f t="shared" si="43"/>
        <v>13712.64</v>
      </c>
      <c r="I117" s="54">
        <f t="shared" si="44"/>
        <v>1.2148668953590565</v>
      </c>
      <c r="J117" s="33" t="s">
        <v>376</v>
      </c>
      <c r="K117" s="33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4.25" customHeight="1" x14ac:dyDescent="0.25">
      <c r="A118" s="43"/>
      <c r="B118" s="53"/>
      <c r="C118" s="53"/>
      <c r="D118" s="53" t="s">
        <v>280</v>
      </c>
      <c r="E118" s="53">
        <f>VLOOKUP(D118,'FY22 June'!$B$4:$D$190,3,FALSE)</f>
        <v>2524.15</v>
      </c>
      <c r="F118" s="112">
        <v>0</v>
      </c>
      <c r="G118" s="106">
        <f>VLOOKUP(D118,'FY23 Forecast'!$A$1:$B$160,2,FALSE)</f>
        <v>2000</v>
      </c>
      <c r="H118" s="53">
        <f t="shared" ref="H118" si="45">G118-E118</f>
        <v>-524.15000000000009</v>
      </c>
      <c r="I118" s="54">
        <f t="shared" ref="I118" si="46">(G118-E118)/E118</f>
        <v>-0.20765406176336593</v>
      </c>
      <c r="J118" s="33" t="s">
        <v>377</v>
      </c>
      <c r="K118" s="33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4.25" customHeight="1" x14ac:dyDescent="0.25">
      <c r="A119" s="43"/>
      <c r="B119" s="53"/>
      <c r="C119" s="53"/>
      <c r="D119" s="53" t="s">
        <v>134</v>
      </c>
      <c r="E119" s="53">
        <f>VLOOKUP(D119,'FY22 June'!$B$4:$D$190,3,FALSE)</f>
        <v>75301.070000000007</v>
      </c>
      <c r="F119" s="112">
        <v>68250.005368560785</v>
      </c>
      <c r="G119" s="106">
        <f>VLOOKUP(D119,'FY23 Forecast'!$A$1:$B$160,2,FALSE)</f>
        <v>68250.005368560785</v>
      </c>
      <c r="H119" s="53">
        <f t="shared" si="43"/>
        <v>-7051.0646314392216</v>
      </c>
      <c r="I119" s="54">
        <f t="shared" si="44"/>
        <v>-9.3638305955535836E-2</v>
      </c>
      <c r="J119" s="33"/>
      <c r="K119" s="33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4.25" customHeight="1" x14ac:dyDescent="0.25">
      <c r="A120" s="43"/>
      <c r="B120" s="53"/>
      <c r="C120" s="53"/>
      <c r="D120" s="53" t="s">
        <v>135</v>
      </c>
      <c r="E120" s="53">
        <f>VLOOKUP(D120,'FY22 June'!$B$4:$D$190,3,FALSE)</f>
        <v>14832.010000000002</v>
      </c>
      <c r="F120" s="112">
        <v>14160</v>
      </c>
      <c r="G120" s="106">
        <f>VLOOKUP(D120,'FY23 Forecast'!$A$1:$B$160,2,FALSE)</f>
        <v>14159.969453124999</v>
      </c>
      <c r="H120" s="53">
        <f t="shared" si="43"/>
        <v>-672.0405468750032</v>
      </c>
      <c r="I120" s="54">
        <f t="shared" si="44"/>
        <v>-4.5310146559704521E-2</v>
      </c>
      <c r="J120" s="33"/>
      <c r="K120" s="33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4.25" customHeight="1" x14ac:dyDescent="0.25">
      <c r="A121" s="43"/>
      <c r="B121" s="53"/>
      <c r="C121" s="53"/>
      <c r="D121" s="53" t="s">
        <v>136</v>
      </c>
      <c r="E121" s="53">
        <f>VLOOKUP(D121,'FY22 June'!$B$4:$D$190,3,FALSE)</f>
        <v>4000</v>
      </c>
      <c r="F121" s="112">
        <v>20000</v>
      </c>
      <c r="G121" s="106">
        <f>VLOOKUP(D121,'FY23 Forecast'!$A$1:$B$160,2,FALSE)</f>
        <v>20000</v>
      </c>
      <c r="H121" s="53">
        <f t="shared" si="43"/>
        <v>16000</v>
      </c>
      <c r="I121" s="54">
        <f t="shared" si="44"/>
        <v>4</v>
      </c>
      <c r="J121" s="33" t="s">
        <v>137</v>
      </c>
      <c r="K121" s="33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4.25" customHeight="1" x14ac:dyDescent="0.25">
      <c r="A122" s="43"/>
      <c r="B122" s="53"/>
      <c r="C122" s="53"/>
      <c r="D122" s="53" t="s">
        <v>138</v>
      </c>
      <c r="E122" s="53">
        <f>VLOOKUP(D122,'FY22 June'!$B$4:$D$190,3,FALSE)</f>
        <v>6404.1999999999989</v>
      </c>
      <c r="F122" s="112">
        <v>11800</v>
      </c>
      <c r="G122" s="106">
        <f>VLOOKUP(D122,'FY23 Forecast'!$A$1:$B$160,2,FALSE)</f>
        <v>11800</v>
      </c>
      <c r="H122" s="53">
        <f t="shared" si="43"/>
        <v>5395.8000000000011</v>
      </c>
      <c r="I122" s="54">
        <f t="shared" si="44"/>
        <v>0.84254083257862056</v>
      </c>
      <c r="J122" s="33"/>
      <c r="K122" s="33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4.25" customHeight="1" x14ac:dyDescent="0.25">
      <c r="A123" s="43"/>
      <c r="B123" s="53"/>
      <c r="C123" s="53"/>
      <c r="D123" s="53" t="s">
        <v>281</v>
      </c>
      <c r="E123" s="53">
        <f>VLOOKUP(D123,'FY22 June'!$B$4:$D$190,3,FALSE)</f>
        <v>18592.099999999999</v>
      </c>
      <c r="F123" s="112">
        <v>0</v>
      </c>
      <c r="G123" s="106">
        <f>VLOOKUP(D123,'FY23 Forecast'!$A$1:$B$160,2,FALSE)</f>
        <v>20945</v>
      </c>
      <c r="H123" s="53">
        <f t="shared" ref="H123" si="47">G123-E123</f>
        <v>2352.9000000000015</v>
      </c>
      <c r="I123" s="54">
        <f t="shared" ref="I123" si="48">(G123-E123)/E123</f>
        <v>0.12655375132448737</v>
      </c>
      <c r="J123" s="33" t="s">
        <v>378</v>
      </c>
      <c r="K123" s="33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4.25" customHeight="1" x14ac:dyDescent="0.25">
      <c r="A124" s="40"/>
      <c r="B124" s="56"/>
      <c r="C124" s="56"/>
      <c r="D124" s="56" t="s">
        <v>139</v>
      </c>
      <c r="E124" s="56">
        <f>SUBTOTAL(9,E109:E123)</f>
        <v>513870.24</v>
      </c>
      <c r="F124" s="114">
        <f>SUBTOTAL(9,F109:F123)</f>
        <v>734486.74796306994</v>
      </c>
      <c r="G124" s="107">
        <f>SUBTOTAL(9,G109:G123)</f>
        <v>570675.7206810608</v>
      </c>
      <c r="H124" s="56">
        <f t="shared" si="43"/>
        <v>56805.480681060813</v>
      </c>
      <c r="I124" s="57">
        <f t="shared" si="44"/>
        <v>0.11054440646545481</v>
      </c>
      <c r="J124" s="58"/>
      <c r="K124" s="33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4.25" customHeight="1" x14ac:dyDescent="0.25">
      <c r="A125" s="43"/>
      <c r="B125" s="53"/>
      <c r="C125" s="53" t="s">
        <v>140</v>
      </c>
      <c r="D125" s="53"/>
      <c r="E125" s="53"/>
      <c r="F125" s="112"/>
      <c r="G125" s="106"/>
      <c r="H125" s="53"/>
      <c r="I125" s="54"/>
      <c r="J125" s="33"/>
      <c r="K125" s="33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4.25" customHeight="1" x14ac:dyDescent="0.25">
      <c r="A126" s="43"/>
      <c r="B126" s="53"/>
      <c r="C126" s="53"/>
      <c r="D126" s="53" t="s">
        <v>141</v>
      </c>
      <c r="E126" s="53">
        <f>VLOOKUP(D126,'FY22 June'!$B$4:$D$190,3,FALSE)</f>
        <v>35065.759999999995</v>
      </c>
      <c r="F126" s="112">
        <v>50599.999999999993</v>
      </c>
      <c r="G126" s="106">
        <f>VLOOKUP(D126,'FY23 Forecast'!$A$1:$B$160,2,FALSE)</f>
        <v>48552.000859375003</v>
      </c>
      <c r="H126" s="53">
        <f t="shared" ref="H126:H142" si="49">G126-E126</f>
        <v>13486.240859375008</v>
      </c>
      <c r="I126" s="54">
        <f t="shared" ref="I126:I139" si="50">(G126-E126)/E126</f>
        <v>0.38459856165601458</v>
      </c>
      <c r="J126" s="33"/>
      <c r="K126" s="33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4.25" customHeight="1" x14ac:dyDescent="0.25">
      <c r="A127" s="43"/>
      <c r="B127" s="53"/>
      <c r="C127" s="53"/>
      <c r="D127" s="53" t="s">
        <v>142</v>
      </c>
      <c r="E127" s="53">
        <f>VLOOKUP(D127,'FY22 June'!$B$4:$D$190,3,FALSE)</f>
        <v>4922</v>
      </c>
      <c r="F127" s="112">
        <v>5521.8999923095698</v>
      </c>
      <c r="G127" s="106">
        <f>VLOOKUP(D127,'FY23 Forecast'!$A$1:$B$160,2,FALSE)</f>
        <v>5521.8999923095698</v>
      </c>
      <c r="H127" s="53">
        <f t="shared" si="49"/>
        <v>599.89999230956983</v>
      </c>
      <c r="I127" s="54">
        <f t="shared" si="50"/>
        <v>0.1218813474826432</v>
      </c>
      <c r="J127" s="33"/>
      <c r="K127" s="33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4.25" customHeight="1" x14ac:dyDescent="0.25">
      <c r="A128" s="43"/>
      <c r="B128" s="53"/>
      <c r="C128" s="53"/>
      <c r="D128" s="53" t="s">
        <v>143</v>
      </c>
      <c r="E128" s="53">
        <f>VLOOKUP(D128,'FY22 June'!$B$4:$D$190,3,FALSE)</f>
        <v>31005.129999999997</v>
      </c>
      <c r="F128" s="112">
        <v>31297.160885284422</v>
      </c>
      <c r="G128" s="106">
        <f>VLOOKUP(D128,'FY23 Forecast'!$A$1:$B$160,2,FALSE)</f>
        <v>31297.160885284422</v>
      </c>
      <c r="H128" s="53">
        <f t="shared" si="49"/>
        <v>292.03088528442458</v>
      </c>
      <c r="I128" s="54">
        <f t="shared" si="50"/>
        <v>9.4187924799678177E-3</v>
      </c>
      <c r="J128" s="33"/>
      <c r="K128" s="33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4.25" customHeight="1" x14ac:dyDescent="0.25">
      <c r="A129" s="43"/>
      <c r="B129" s="53"/>
      <c r="C129" s="53"/>
      <c r="D129" s="53" t="s">
        <v>144</v>
      </c>
      <c r="E129" s="53">
        <f>VLOOKUP(D129,'FY22 June'!$B$4:$D$190,3,FALSE)</f>
        <v>1636.3600000000001</v>
      </c>
      <c r="F129" s="112">
        <v>10856</v>
      </c>
      <c r="G129" s="106">
        <f>VLOOKUP(D129,'FY23 Forecast'!$A$1:$B$160,2,FALSE)</f>
        <v>10856.039609375001</v>
      </c>
      <c r="H129" s="53">
        <f t="shared" si="49"/>
        <v>9219.6796093749999</v>
      </c>
      <c r="I129" s="54">
        <f t="shared" si="50"/>
        <v>5.63426117075399</v>
      </c>
      <c r="J129" s="33"/>
      <c r="K129" s="33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4.25" customHeight="1" x14ac:dyDescent="0.25">
      <c r="A130" s="43"/>
      <c r="B130" s="53"/>
      <c r="C130" s="53"/>
      <c r="D130" s="53" t="s">
        <v>145</v>
      </c>
      <c r="E130" s="53">
        <f>VLOOKUP(D130,'FY22 June'!$B$4:$D$190,3,FALSE)</f>
        <v>1163.71</v>
      </c>
      <c r="F130" s="112">
        <v>4720</v>
      </c>
      <c r="G130" s="106">
        <f>VLOOKUP(D130,'FY23 Forecast'!$A$1:$B$160,2,FALSE)</f>
        <v>6812.18</v>
      </c>
      <c r="H130" s="53">
        <f t="shared" si="49"/>
        <v>5648.47</v>
      </c>
      <c r="I130" s="54">
        <f t="shared" si="50"/>
        <v>4.8538467487604304</v>
      </c>
      <c r="J130" s="33"/>
      <c r="K130" s="33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4.25" customHeight="1" x14ac:dyDescent="0.25">
      <c r="A131" s="43"/>
      <c r="B131" s="53"/>
      <c r="C131" s="53"/>
      <c r="D131" s="53" t="s">
        <v>146</v>
      </c>
      <c r="E131" s="53">
        <f>VLOOKUP(D131,'FY22 June'!$B$4:$D$190,3,FALSE)</f>
        <v>6374.57</v>
      </c>
      <c r="F131" s="112">
        <v>2360</v>
      </c>
      <c r="G131" s="106">
        <f>VLOOKUP(D131,'FY23 Forecast'!$A$1:$B$160,2,FALSE)</f>
        <v>3597.6899999999996</v>
      </c>
      <c r="H131" s="53">
        <f t="shared" si="49"/>
        <v>-2776.88</v>
      </c>
      <c r="I131" s="54">
        <f t="shared" si="50"/>
        <v>-0.4356184024961684</v>
      </c>
      <c r="J131" s="33"/>
      <c r="K131" s="33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4.25" customHeight="1" x14ac:dyDescent="0.25">
      <c r="A132" s="43"/>
      <c r="B132" s="53"/>
      <c r="C132" s="53"/>
      <c r="D132" s="60" t="s">
        <v>147</v>
      </c>
      <c r="E132" s="53">
        <f>VLOOKUP(D132,'FY22 June'!$B$4:$D$190,3,FALSE)</f>
        <v>16477.060000000001</v>
      </c>
      <c r="F132" s="112">
        <v>10000</v>
      </c>
      <c r="G132" s="106">
        <f>VLOOKUP(D132,'FY23 Forecast'!$A$1:$B$160,2,FALSE)</f>
        <v>10000</v>
      </c>
      <c r="H132" s="53">
        <f t="shared" si="49"/>
        <v>-6477.0600000000013</v>
      </c>
      <c r="I132" s="54">
        <f t="shared" si="50"/>
        <v>-0.39309561293094769</v>
      </c>
      <c r="J132" s="33"/>
      <c r="K132" s="33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4.25" customHeight="1" x14ac:dyDescent="0.25">
      <c r="A133" s="43"/>
      <c r="B133" s="53"/>
      <c r="C133" s="53"/>
      <c r="D133" s="53" t="s">
        <v>148</v>
      </c>
      <c r="E133" s="53">
        <f>VLOOKUP(D133,'FY22 June'!$B$4:$D$190,3,FALSE)</f>
        <v>8926.02</v>
      </c>
      <c r="F133" s="112">
        <v>24100.77881339108</v>
      </c>
      <c r="G133" s="106">
        <f>VLOOKUP(D133,'FY23 Forecast'!$A$1:$B$160,2,FALSE)</f>
        <v>24100.800703125002</v>
      </c>
      <c r="H133" s="53">
        <f t="shared" si="49"/>
        <v>15174.780703125001</v>
      </c>
      <c r="I133" s="54">
        <f t="shared" si="50"/>
        <v>1.7000612482523005</v>
      </c>
      <c r="J133" s="33"/>
      <c r="K133" s="33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4.25" customHeight="1" x14ac:dyDescent="0.25">
      <c r="A134" s="43"/>
      <c r="B134" s="53"/>
      <c r="C134" s="53"/>
      <c r="D134" s="53" t="s">
        <v>149</v>
      </c>
      <c r="E134" s="53">
        <f>VLOOKUP(D134,'FY22 June'!$B$4:$D$190,3,FALSE)</f>
        <v>39734.130000000005</v>
      </c>
      <c r="F134" s="112">
        <v>62632.988674754248</v>
      </c>
      <c r="G134" s="106">
        <f>VLOOKUP(D134,'FY23 Forecast'!$A$1:$B$160,2,FALSE)</f>
        <v>62632.98828125</v>
      </c>
      <c r="H134" s="53">
        <f t="shared" si="49"/>
        <v>22898.858281249995</v>
      </c>
      <c r="I134" s="54">
        <f t="shared" si="50"/>
        <v>0.57630199229856027</v>
      </c>
      <c r="J134" s="33"/>
      <c r="K134" s="33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4.25" customHeight="1" x14ac:dyDescent="0.25">
      <c r="A135" s="43"/>
      <c r="B135" s="53"/>
      <c r="C135" s="53"/>
      <c r="D135" s="53" t="s">
        <v>150</v>
      </c>
      <c r="E135" s="53">
        <f>VLOOKUP(D135,'FY22 June'!$B$4:$D$190,3,FALSE)</f>
        <v>113788.53000000001</v>
      </c>
      <c r="F135" s="112">
        <v>119649.17405511475</v>
      </c>
      <c r="G135" s="106">
        <f>VLOOKUP(D135,'FY23 Forecast'!$A$1:$B$160,2,FALSE)</f>
        <v>122484.99843750001</v>
      </c>
      <c r="H135" s="53">
        <f t="shared" si="49"/>
        <v>8696.4684374999924</v>
      </c>
      <c r="I135" s="54">
        <f t="shared" si="50"/>
        <v>7.6426582165179488E-2</v>
      </c>
      <c r="J135" s="33"/>
      <c r="K135" s="33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4.25" customHeight="1" x14ac:dyDescent="0.25">
      <c r="A136" s="43"/>
      <c r="B136" s="53"/>
      <c r="C136" s="53"/>
      <c r="D136" s="53" t="s">
        <v>151</v>
      </c>
      <c r="E136" s="53">
        <f>VLOOKUP(D136,'FY22 June'!$B$4:$D$190,3,FALSE)</f>
        <v>19523.75</v>
      </c>
      <c r="F136" s="112">
        <v>54818.376499999998</v>
      </c>
      <c r="G136" s="106">
        <f>VLOOKUP(D136,'FY23 Forecast'!$A$1:$B$160,2,FALSE)</f>
        <v>54818.376499999998</v>
      </c>
      <c r="H136" s="53">
        <f t="shared" si="49"/>
        <v>35294.626499999998</v>
      </c>
      <c r="I136" s="54">
        <f t="shared" si="50"/>
        <v>1.8077790639605609</v>
      </c>
      <c r="J136" s="33"/>
      <c r="K136" s="33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4.25" customHeight="1" x14ac:dyDescent="0.25">
      <c r="A137" s="43"/>
      <c r="B137" s="53"/>
      <c r="C137" s="53"/>
      <c r="D137" s="53" t="s">
        <v>152</v>
      </c>
      <c r="E137" s="53">
        <f>VLOOKUP(D137,'FY22 June'!$B$4:$D$190,3,FALSE)</f>
        <v>80103.780000000013</v>
      </c>
      <c r="F137" s="112">
        <v>71908.199964111322</v>
      </c>
      <c r="G137" s="106">
        <f>VLOOKUP(D137,'FY23 Forecast'!$A$1:$B$160,2,FALSE)</f>
        <v>71908.199964111322</v>
      </c>
      <c r="H137" s="53">
        <f t="shared" si="49"/>
        <v>-8195.5800358886918</v>
      </c>
      <c r="I137" s="54">
        <f t="shared" si="50"/>
        <v>-0.10231202617265615</v>
      </c>
      <c r="J137" s="33"/>
      <c r="K137" s="33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4.25" customHeight="1" x14ac:dyDescent="0.25">
      <c r="A138" s="43"/>
      <c r="B138" s="53"/>
      <c r="C138" s="53"/>
      <c r="D138" s="53" t="s">
        <v>153</v>
      </c>
      <c r="E138" s="53">
        <f>VLOOKUP(D138,'FY22 June'!$B$4:$D$190,3,FALSE)</f>
        <v>22628.75</v>
      </c>
      <c r="F138" s="112">
        <v>15000</v>
      </c>
      <c r="G138" s="106">
        <f>VLOOKUP(D138,'FY23 Forecast'!$A$1:$B$160,2,FALSE)</f>
        <v>62000</v>
      </c>
      <c r="H138" s="53">
        <f t="shared" si="49"/>
        <v>39371.25</v>
      </c>
      <c r="I138" s="54">
        <f t="shared" si="50"/>
        <v>1.7398773683919793</v>
      </c>
      <c r="J138" s="33" t="s">
        <v>379</v>
      </c>
      <c r="K138" s="33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4.25" customHeight="1" x14ac:dyDescent="0.25">
      <c r="A139" s="43"/>
      <c r="B139" s="53"/>
      <c r="C139" s="53"/>
      <c r="D139" s="53" t="s">
        <v>154</v>
      </c>
      <c r="E139" s="53">
        <f>VLOOKUP(D139,'FY22 June'!$B$4:$D$190,3,FALSE)</f>
        <v>161900.92000000001</v>
      </c>
      <c r="F139" s="112">
        <v>115806.18010253907</v>
      </c>
      <c r="G139" s="106">
        <f>VLOOKUP(D139,'FY23 Forecast'!$A$1:$B$160,2,FALSE)</f>
        <v>151806.201875</v>
      </c>
      <c r="H139" s="53">
        <f t="shared" si="49"/>
        <v>-10094.718125000014</v>
      </c>
      <c r="I139" s="54">
        <f t="shared" si="50"/>
        <v>-6.2351209153104339E-2</v>
      </c>
      <c r="J139" s="33" t="s">
        <v>380</v>
      </c>
      <c r="K139" s="33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4.25" customHeight="1" x14ac:dyDescent="0.25">
      <c r="A140" s="43"/>
      <c r="B140" s="53"/>
      <c r="C140" s="53"/>
      <c r="D140" s="53" t="s">
        <v>155</v>
      </c>
      <c r="E140" s="53">
        <f>VLOOKUP(D140,'FY22 June'!$B$4:$D$190,3,FALSE)</f>
        <v>0</v>
      </c>
      <c r="F140" s="112">
        <v>1652</v>
      </c>
      <c r="G140" s="106">
        <f>VLOOKUP(D140,'FY23 Forecast'!$A$1:$B$160,2,FALSE)</f>
        <v>1652.0400390625</v>
      </c>
      <c r="H140" s="53">
        <f t="shared" si="49"/>
        <v>1652.0400390625</v>
      </c>
      <c r="I140" s="54"/>
      <c r="J140" s="33"/>
      <c r="K140" s="33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4.25" customHeight="1" x14ac:dyDescent="0.25">
      <c r="A141" s="43"/>
      <c r="B141" s="53"/>
      <c r="C141" s="53"/>
      <c r="D141" s="53" t="s">
        <v>156</v>
      </c>
      <c r="E141" s="53">
        <f>VLOOKUP(D141,'FY22 June'!$B$4:$D$190,3,FALSE)+40</f>
        <v>31727.65</v>
      </c>
      <c r="F141" s="112">
        <v>63105.775044219976</v>
      </c>
      <c r="G141" s="106">
        <f>VLOOKUP(D141,'FY23 Forecast'!$A$1:$B$160,2,FALSE)</f>
        <v>63105.775044219976</v>
      </c>
      <c r="H141" s="53">
        <f t="shared" si="49"/>
        <v>31378.125044219974</v>
      </c>
      <c r="I141" s="54">
        <f>(G141-E141)/E141</f>
        <v>0.98898358511329942</v>
      </c>
      <c r="J141" s="33"/>
      <c r="K141" s="33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4.25" customHeight="1" x14ac:dyDescent="0.25">
      <c r="A142" s="40"/>
      <c r="B142" s="56"/>
      <c r="C142" s="56"/>
      <c r="D142" s="56" t="s">
        <v>157</v>
      </c>
      <c r="E142" s="56">
        <f>SUBTOTAL(9,E125:E141)</f>
        <v>574978.12000000011</v>
      </c>
      <c r="F142" s="114">
        <f>SUBTOTAL(9,F125:F141)</f>
        <v>644028.53403172456</v>
      </c>
      <c r="G142" s="107">
        <f t="shared" ref="G142" si="51">SUBTOTAL(9,G125:G141)</f>
        <v>731146.35219061282</v>
      </c>
      <c r="H142" s="56">
        <f t="shared" si="49"/>
        <v>156168.2321906127</v>
      </c>
      <c r="I142" s="57">
        <f>(G142-E142)/E142</f>
        <v>0.27160726079561542</v>
      </c>
      <c r="J142" s="58"/>
      <c r="K142" s="33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4.25" customHeight="1" x14ac:dyDescent="0.25">
      <c r="A143" s="43"/>
      <c r="B143" s="53"/>
      <c r="C143" s="53" t="s">
        <v>158</v>
      </c>
      <c r="D143" s="53"/>
      <c r="E143" s="53"/>
      <c r="F143" s="112"/>
      <c r="G143" s="106"/>
      <c r="H143" s="53"/>
      <c r="I143" s="54"/>
      <c r="J143" s="33"/>
      <c r="K143" s="33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4.25" customHeight="1" x14ac:dyDescent="0.25">
      <c r="A144" s="43"/>
      <c r="B144" s="53"/>
      <c r="C144" s="53"/>
      <c r="D144" s="53" t="s">
        <v>159</v>
      </c>
      <c r="E144" s="53">
        <f>VLOOKUP(D144,'FY22 June'!$B$4:$D$190,3,FALSE)</f>
        <v>0</v>
      </c>
      <c r="F144" s="112">
        <v>118000</v>
      </c>
      <c r="G144" s="106">
        <f>VLOOKUP(D144,'FY23 Forecast'!$A$1:$B$160,2,FALSE)</f>
        <v>95487</v>
      </c>
      <c r="H144" s="53">
        <f t="shared" ref="H144:H147" si="52">G144-E144</f>
        <v>95487</v>
      </c>
      <c r="I144" s="54"/>
      <c r="J144" s="33" t="s">
        <v>160</v>
      </c>
      <c r="K144" s="33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4.25" customHeight="1" x14ac:dyDescent="0.25">
      <c r="A145" s="40"/>
      <c r="B145" s="56"/>
      <c r="C145" s="56"/>
      <c r="D145" s="56" t="s">
        <v>161</v>
      </c>
      <c r="E145" s="56">
        <f t="shared" ref="E145:G145" si="53">SUBTOTAL(9,E143:E144)</f>
        <v>0</v>
      </c>
      <c r="F145" s="114">
        <f t="shared" si="53"/>
        <v>118000</v>
      </c>
      <c r="G145" s="107">
        <f t="shared" si="53"/>
        <v>95487</v>
      </c>
      <c r="H145" s="56">
        <f t="shared" si="52"/>
        <v>95487</v>
      </c>
      <c r="I145" s="57"/>
      <c r="J145" s="58"/>
      <c r="K145" s="33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4.25" customHeight="1" x14ac:dyDescent="0.25">
      <c r="A146" s="40"/>
      <c r="B146" s="56"/>
      <c r="C146" s="56" t="s">
        <v>162</v>
      </c>
      <c r="D146" s="56"/>
      <c r="E146" s="56">
        <f>SUBTOTAL(9,E59:E145)</f>
        <v>4549368.8099999996</v>
      </c>
      <c r="F146" s="114">
        <f>SUBTOTAL(9,F59:F145)</f>
        <v>6772746.6018164502</v>
      </c>
      <c r="G146" s="107">
        <f t="shared" ref="G146" si="54">SUBTOTAL(9,G59:G145)</f>
        <v>5907256.8614505697</v>
      </c>
      <c r="H146" s="56">
        <f t="shared" si="52"/>
        <v>1357888.0514505701</v>
      </c>
      <c r="I146" s="57">
        <f>(G146-E146)/E146</f>
        <v>0.29847834021849073</v>
      </c>
      <c r="J146" s="61"/>
      <c r="K146" s="33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4.25" customHeight="1" x14ac:dyDescent="0.25">
      <c r="A147" s="40"/>
      <c r="B147" s="56" t="s">
        <v>163</v>
      </c>
      <c r="C147" s="56"/>
      <c r="D147" s="56"/>
      <c r="E147" s="56">
        <f t="shared" ref="E147:G147" si="55">E57-E146</f>
        <v>850484.88000000082</v>
      </c>
      <c r="F147" s="114">
        <f t="shared" si="55"/>
        <v>3739.5744734704494</v>
      </c>
      <c r="G147" s="107">
        <f t="shared" si="55"/>
        <v>-289191.95377478749</v>
      </c>
      <c r="H147" s="56">
        <f t="shared" si="52"/>
        <v>-1139676.8337747883</v>
      </c>
      <c r="I147" s="57">
        <f>(G147-E147)/E147</f>
        <v>-1.3400318577971513</v>
      </c>
      <c r="J147" s="58"/>
      <c r="K147" s="33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4.25" customHeight="1" x14ac:dyDescent="0.25">
      <c r="A148" s="43"/>
      <c r="B148" s="53" t="s">
        <v>164</v>
      </c>
      <c r="C148" s="53"/>
      <c r="D148" s="53"/>
      <c r="E148" s="53"/>
      <c r="F148" s="112"/>
      <c r="G148" s="106"/>
      <c r="H148" s="53"/>
      <c r="I148" s="54"/>
      <c r="J148" s="33"/>
      <c r="K148" s="33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4.25" customHeight="1" x14ac:dyDescent="0.25">
      <c r="A149" s="43"/>
      <c r="B149" s="53"/>
      <c r="C149" s="53" t="s">
        <v>165</v>
      </c>
      <c r="D149" s="53"/>
      <c r="E149" s="53"/>
      <c r="F149" s="112"/>
      <c r="G149" s="106"/>
      <c r="H149" s="53"/>
      <c r="I149" s="54"/>
      <c r="J149" s="33"/>
      <c r="K149" s="33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4.25" customHeight="1" x14ac:dyDescent="0.25">
      <c r="A150" s="43"/>
      <c r="B150" s="53"/>
      <c r="C150" s="53"/>
      <c r="D150" s="60" t="s">
        <v>166</v>
      </c>
      <c r="E150" s="53">
        <f>VLOOKUP(D150,'FY22 June'!$B$4:$D$190,3,FALSE)</f>
        <v>72960.42</v>
      </c>
      <c r="F150" s="112">
        <v>72251.970396825403</v>
      </c>
      <c r="G150" s="106">
        <f>VLOOKUP(D150,'FY23 Forecast'!$A$1:$B$160,2,FALSE)</f>
        <v>72251.999218750003</v>
      </c>
      <c r="H150" s="53">
        <f t="shared" ref="H150:H152" si="56">G150-E150</f>
        <v>-708.42078124999534</v>
      </c>
      <c r="I150" s="54">
        <f t="shared" ref="I150:I152" si="57">(G150-E150)/E150</f>
        <v>-9.7096587608732979E-3</v>
      </c>
      <c r="J150" s="33"/>
      <c r="K150" s="33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4.25" customHeight="1" x14ac:dyDescent="0.25">
      <c r="A151" s="43"/>
      <c r="B151" s="53"/>
      <c r="C151" s="53"/>
      <c r="D151" s="53" t="s">
        <v>167</v>
      </c>
      <c r="E151" s="53">
        <f>VLOOKUP(D151,'FY22 June'!$B$4:$D$190,3,FALSE)</f>
        <v>14777.43</v>
      </c>
      <c r="F151" s="112">
        <v>124548.34630822868</v>
      </c>
      <c r="G151" s="106">
        <f>VLOOKUP(D151,'FY23 Forecast'!$A$1:$B$160,2,FALSE)</f>
        <v>124548.35875</v>
      </c>
      <c r="H151" s="53">
        <f t="shared" si="56"/>
        <v>109770.92874999999</v>
      </c>
      <c r="I151" s="54">
        <f t="shared" si="57"/>
        <v>7.4282827765044388</v>
      </c>
      <c r="J151" s="33"/>
      <c r="K151" s="33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4.25" customHeight="1" x14ac:dyDescent="0.25">
      <c r="A152" s="40"/>
      <c r="B152" s="56"/>
      <c r="C152" s="56"/>
      <c r="D152" s="56" t="s">
        <v>168</v>
      </c>
      <c r="E152" s="56">
        <f t="shared" ref="E152:G152" si="58">SUBTOTAL(9,E150:E151)</f>
        <v>87737.85</v>
      </c>
      <c r="F152" s="114">
        <f t="shared" si="58"/>
        <v>196800.31670505408</v>
      </c>
      <c r="G152" s="107">
        <f t="shared" si="58"/>
        <v>196800.35796875</v>
      </c>
      <c r="H152" s="56">
        <f t="shared" si="56"/>
        <v>109062.50796875</v>
      </c>
      <c r="I152" s="57">
        <f t="shared" si="57"/>
        <v>1.2430496982630643</v>
      </c>
      <c r="J152" s="58"/>
      <c r="K152" s="33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4.25" customHeight="1" x14ac:dyDescent="0.25">
      <c r="A153" s="43"/>
      <c r="B153" s="53"/>
      <c r="C153" s="53" t="s">
        <v>169</v>
      </c>
      <c r="D153" s="53"/>
      <c r="E153" s="53">
        <f>IFERROR(VLOOKUP(D153,'FY23 Forecast'!#REF!,2,0),0)</f>
        <v>0</v>
      </c>
      <c r="F153" s="112"/>
      <c r="G153" s="106"/>
      <c r="H153" s="53"/>
      <c r="I153" s="54"/>
      <c r="J153" s="33"/>
      <c r="K153" s="33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4.25" customHeight="1" x14ac:dyDescent="0.25">
      <c r="A154" s="43"/>
      <c r="B154" s="53"/>
      <c r="C154" s="53"/>
      <c r="D154" s="60" t="s">
        <v>170</v>
      </c>
      <c r="E154" s="53">
        <f>VLOOKUP(D154,'FY22 June'!$B$4:$D$190,3,FALSE)</f>
        <v>0</v>
      </c>
      <c r="F154" s="112">
        <v>20000</v>
      </c>
      <c r="G154" s="106">
        <f>VLOOKUP(D154,'FY23 Forecast'!$A$1:$B$160,2,FALSE)</f>
        <v>20000</v>
      </c>
      <c r="H154" s="53">
        <f t="shared" ref="H154:H159" si="59">G154-E154</f>
        <v>20000</v>
      </c>
      <c r="I154" s="54"/>
      <c r="J154" s="33" t="s">
        <v>171</v>
      </c>
      <c r="K154" s="33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4.25" customHeight="1" x14ac:dyDescent="0.25">
      <c r="A155" s="43"/>
      <c r="B155" s="53"/>
      <c r="C155" s="53"/>
      <c r="D155" s="53" t="s">
        <v>172</v>
      </c>
      <c r="E155" s="53">
        <f>VLOOKUP(D155,'FY22 June'!$B$4:$D$190,3,FALSE)</f>
        <v>0</v>
      </c>
      <c r="F155" s="112">
        <v>4000</v>
      </c>
      <c r="G155" s="106">
        <f>VLOOKUP(D155,'FY23 Forecast'!$A$1:$B$160,2,FALSE)</f>
        <v>3999.9599609375</v>
      </c>
      <c r="H155" s="53">
        <f t="shared" si="59"/>
        <v>3999.9599609375</v>
      </c>
      <c r="I155" s="54"/>
      <c r="J155" s="33" t="s">
        <v>173</v>
      </c>
      <c r="K155" s="33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4.25" customHeight="1" x14ac:dyDescent="0.25">
      <c r="A156" s="40"/>
      <c r="B156" s="56"/>
      <c r="C156" s="56"/>
      <c r="D156" s="56" t="s">
        <v>168</v>
      </c>
      <c r="E156" s="56">
        <f t="shared" ref="E156:G156" si="60">SUBTOTAL(9,E154:E155)</f>
        <v>0</v>
      </c>
      <c r="F156" s="114">
        <f t="shared" si="60"/>
        <v>24000</v>
      </c>
      <c r="G156" s="107">
        <f t="shared" si="60"/>
        <v>23999.9599609375</v>
      </c>
      <c r="H156" s="56">
        <f t="shared" si="59"/>
        <v>23999.9599609375</v>
      </c>
      <c r="I156" s="57"/>
      <c r="J156" s="58"/>
      <c r="K156" s="33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4.25" customHeight="1" x14ac:dyDescent="0.25">
      <c r="A157" s="40"/>
      <c r="B157" s="56"/>
      <c r="C157" s="56" t="s">
        <v>174</v>
      </c>
      <c r="D157" s="62"/>
      <c r="E157" s="56">
        <f t="shared" ref="E157:G157" si="61">E152+E156</f>
        <v>87737.85</v>
      </c>
      <c r="F157" s="114">
        <f t="shared" si="61"/>
        <v>220800.31670505408</v>
      </c>
      <c r="G157" s="107">
        <f t="shared" si="61"/>
        <v>220800.3179296875</v>
      </c>
      <c r="H157" s="56">
        <f t="shared" si="59"/>
        <v>133062.4679296875</v>
      </c>
      <c r="I157" s="57">
        <f t="shared" ref="I157:I159" si="62">(G157-E157)/E157</f>
        <v>1.5165913904852637</v>
      </c>
      <c r="J157" s="58"/>
      <c r="K157" s="33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4.25" customHeight="1" x14ac:dyDescent="0.25">
      <c r="A158" s="40"/>
      <c r="B158" s="56" t="s">
        <v>175</v>
      </c>
      <c r="C158" s="56"/>
      <c r="D158" s="56"/>
      <c r="E158" s="56">
        <f t="shared" ref="E158:G158" si="63">E146+E157</f>
        <v>4637106.6599999992</v>
      </c>
      <c r="F158" s="114">
        <f t="shared" si="63"/>
        <v>6993546.9185215039</v>
      </c>
      <c r="G158" s="107">
        <f t="shared" si="63"/>
        <v>6128057.1793802576</v>
      </c>
      <c r="H158" s="56">
        <f t="shared" si="59"/>
        <v>1490950.5193802584</v>
      </c>
      <c r="I158" s="57">
        <f t="shared" si="62"/>
        <v>0.32152603524117745</v>
      </c>
      <c r="J158" s="58"/>
      <c r="K158" s="33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4.25" customHeight="1" x14ac:dyDescent="0.25">
      <c r="A159" s="40"/>
      <c r="B159" s="56" t="s">
        <v>176</v>
      </c>
      <c r="C159" s="56"/>
      <c r="D159" s="56"/>
      <c r="E159" s="56">
        <f t="shared" ref="E159:G159" si="64">E57-E158</f>
        <v>762747.03000000119</v>
      </c>
      <c r="F159" s="114">
        <f t="shared" si="64"/>
        <v>-217060.74223158322</v>
      </c>
      <c r="G159" s="107">
        <f t="shared" si="64"/>
        <v>-509992.2717044754</v>
      </c>
      <c r="H159" s="56">
        <f t="shared" si="59"/>
        <v>-1272739.3017044766</v>
      </c>
      <c r="I159" s="57">
        <f t="shared" si="62"/>
        <v>-1.6686257063557162</v>
      </c>
      <c r="J159" s="58"/>
      <c r="K159" s="33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4.25" customHeight="1" x14ac:dyDescent="0.25">
      <c r="A160" s="43"/>
      <c r="B160" s="53" t="s">
        <v>177</v>
      </c>
      <c r="C160" s="53"/>
      <c r="D160" s="53"/>
      <c r="E160" s="53"/>
      <c r="F160" s="112"/>
      <c r="G160" s="106"/>
      <c r="H160" s="53"/>
      <c r="I160" s="54"/>
      <c r="J160" s="33"/>
      <c r="K160" s="33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4.25" customHeight="1" x14ac:dyDescent="0.25">
      <c r="A161" s="43"/>
      <c r="B161" s="53"/>
      <c r="C161" s="63" t="s">
        <v>178</v>
      </c>
      <c r="D161" s="63"/>
      <c r="E161" s="64"/>
      <c r="F161" s="115"/>
      <c r="G161" s="108"/>
      <c r="H161" s="64"/>
      <c r="I161" s="65"/>
      <c r="J161" s="33"/>
      <c r="K161" s="33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4.25" customHeight="1" x14ac:dyDescent="0.25">
      <c r="A162" s="43"/>
      <c r="B162" s="53"/>
      <c r="C162" s="53"/>
      <c r="D162" s="53" t="s">
        <v>179</v>
      </c>
      <c r="E162" s="53">
        <f>VLOOKUP(D162,'FY22 June'!$B$4:$D$190,3,FALSE)</f>
        <v>25963.979999999992</v>
      </c>
      <c r="F162" s="112">
        <v>40411.154285714292</v>
      </c>
      <c r="G162" s="106">
        <f>VLOOKUP(D162,'FY23 Forecast'!$A$1:$B$160,2,FALSE)</f>
        <v>40411.198124999995</v>
      </c>
      <c r="H162" s="53">
        <f t="shared" ref="H162:H165" si="65">G162-E162</f>
        <v>14447.218125000003</v>
      </c>
      <c r="I162" s="54">
        <f t="shared" ref="I162:I165" si="66">(G162-E162)/E162</f>
        <v>0.5564331094462408</v>
      </c>
      <c r="J162" s="33"/>
      <c r="K162" s="33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4.25" customHeight="1" x14ac:dyDescent="0.25">
      <c r="A163" s="43"/>
      <c r="B163" s="53"/>
      <c r="C163" s="53"/>
      <c r="D163" s="53" t="s">
        <v>180</v>
      </c>
      <c r="E163" s="53">
        <f>VLOOKUP(D163,'FY22 June'!$B$4:$D$190,3,FALSE)</f>
        <v>46904.14</v>
      </c>
      <c r="F163" s="112">
        <v>31840.816111111115</v>
      </c>
      <c r="G163" s="106">
        <f>VLOOKUP(D163,'FY23 Forecast'!$A$1:$B$160,2,FALSE)</f>
        <v>31840.80109375</v>
      </c>
      <c r="H163" s="53">
        <f t="shared" si="65"/>
        <v>-15063.338906249999</v>
      </c>
      <c r="I163" s="54">
        <f t="shared" si="66"/>
        <v>-0.32115158504665048</v>
      </c>
      <c r="J163" s="33"/>
      <c r="K163" s="33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4.25" customHeight="1" x14ac:dyDescent="0.25">
      <c r="A164" s="43"/>
      <c r="B164" s="53"/>
      <c r="C164" s="53"/>
      <c r="D164" s="60" t="s">
        <v>181</v>
      </c>
      <c r="E164" s="53">
        <f>VLOOKUP(D164,'FY22 June'!$B$4:$D$190,3,FALSE)</f>
        <v>14777.43</v>
      </c>
      <c r="F164" s="112">
        <v>124548.34630822868</v>
      </c>
      <c r="G164" s="106">
        <f>VLOOKUP(D164,'FY23 Forecast'!$A$1:$B$160,2,FALSE)</f>
        <v>124548.35875</v>
      </c>
      <c r="H164" s="53">
        <f t="shared" si="65"/>
        <v>109770.92874999999</v>
      </c>
      <c r="I164" s="54">
        <f t="shared" si="66"/>
        <v>7.4282827765044388</v>
      </c>
      <c r="J164" s="33"/>
      <c r="K164" s="33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4.25" customHeight="1" x14ac:dyDescent="0.25">
      <c r="A165" s="40"/>
      <c r="B165" s="56"/>
      <c r="C165" s="56"/>
      <c r="D165" s="56" t="s">
        <v>182</v>
      </c>
      <c r="E165" s="56">
        <f t="shared" ref="E165:G165" si="67">SUBTOTAL(9,E162:E164)</f>
        <v>87645.549999999988</v>
      </c>
      <c r="F165" s="114">
        <f t="shared" si="67"/>
        <v>196800.31670505408</v>
      </c>
      <c r="G165" s="107">
        <f t="shared" si="67"/>
        <v>196800.35796875</v>
      </c>
      <c r="H165" s="56">
        <f t="shared" si="65"/>
        <v>109154.80796875001</v>
      </c>
      <c r="I165" s="57">
        <f t="shared" si="66"/>
        <v>1.2454118659618203</v>
      </c>
      <c r="J165" s="58"/>
      <c r="K165" s="33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4.25" customHeight="1" x14ac:dyDescent="0.25">
      <c r="A166" s="43"/>
      <c r="B166" s="53"/>
      <c r="C166" s="53" t="s">
        <v>183</v>
      </c>
      <c r="D166" s="53"/>
      <c r="E166" s="53"/>
      <c r="F166" s="112"/>
      <c r="G166" s="106"/>
      <c r="H166" s="53"/>
      <c r="I166" s="54"/>
      <c r="J166" s="33"/>
      <c r="K166" s="33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4.25" customHeight="1" x14ac:dyDescent="0.25">
      <c r="A167" s="43"/>
      <c r="B167" s="53"/>
      <c r="C167" s="53"/>
      <c r="D167" s="53" t="s">
        <v>184</v>
      </c>
      <c r="E167" s="53">
        <f>VLOOKUP(D167,'FY22 June'!$B$4:$D$190,3,FALSE)</f>
        <v>-99090.73000000001</v>
      </c>
      <c r="F167" s="112">
        <v>-100000</v>
      </c>
      <c r="G167" s="106">
        <f>VLOOKUP(D167,'FY23 Forecast'!$A$1:$B$160,2,FALSE)</f>
        <v>-74896.61</v>
      </c>
      <c r="H167" s="53">
        <f t="shared" ref="H167:H169" si="68">G167-E167</f>
        <v>24194.12000000001</v>
      </c>
      <c r="I167" s="54">
        <f t="shared" ref="I167:I169" si="69">(G167-E167)/E167</f>
        <v>-0.24416128531902032</v>
      </c>
      <c r="J167" s="33"/>
      <c r="K167" s="33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4.25" customHeight="1" x14ac:dyDescent="0.25">
      <c r="A168" s="43"/>
      <c r="B168" s="53"/>
      <c r="C168" s="53"/>
      <c r="D168" s="53" t="s">
        <v>185</v>
      </c>
      <c r="E168" s="88">
        <f>VLOOKUP(D168,'FY22 June'!$B$4:$D$190,3,FALSE)</f>
        <v>-28958.75</v>
      </c>
      <c r="F168" s="116">
        <v>-20000</v>
      </c>
      <c r="G168" s="109">
        <f>VLOOKUP(D168,'FY23 Forecast'!$A$1:$B$160,2,FALSE)</f>
        <v>-84850.4</v>
      </c>
      <c r="H168" s="64">
        <f t="shared" si="68"/>
        <v>-55891.649999999994</v>
      </c>
      <c r="I168" s="65">
        <f t="shared" si="69"/>
        <v>1.9300435964950142</v>
      </c>
      <c r="J168" s="33"/>
      <c r="K168" s="33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4.25" customHeight="1" x14ac:dyDescent="0.25">
      <c r="A169" s="43"/>
      <c r="B169" s="66"/>
      <c r="C169" s="66"/>
      <c r="D169" s="66" t="s">
        <v>186</v>
      </c>
      <c r="E169" s="64">
        <f t="shared" ref="E169:G169" si="70">SUBTOTAL(9,E167:E168)</f>
        <v>-128049.48000000001</v>
      </c>
      <c r="F169" s="115">
        <f t="shared" si="70"/>
        <v>-120000</v>
      </c>
      <c r="G169" s="108">
        <f t="shared" si="70"/>
        <v>-159747.01</v>
      </c>
      <c r="H169" s="64">
        <f t="shared" si="68"/>
        <v>-31697.53</v>
      </c>
      <c r="I169" s="65">
        <f t="shared" si="69"/>
        <v>0.24754126295553872</v>
      </c>
      <c r="J169" s="33"/>
      <c r="K169" s="33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4.25" customHeight="1" x14ac:dyDescent="0.25">
      <c r="A170" s="43"/>
      <c r="B170" s="66"/>
      <c r="C170" s="66" t="s">
        <v>187</v>
      </c>
      <c r="D170" s="66"/>
      <c r="E170" s="53"/>
      <c r="F170" s="112"/>
      <c r="G170" s="106"/>
      <c r="H170" s="53"/>
      <c r="I170" s="54"/>
      <c r="J170" s="33"/>
      <c r="K170" s="33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4.25" customHeight="1" x14ac:dyDescent="0.25">
      <c r="A171" s="43"/>
      <c r="B171" s="53"/>
      <c r="C171" s="53"/>
      <c r="D171" s="53" t="s">
        <v>188</v>
      </c>
      <c r="E171" s="53">
        <f>VLOOKUP(D171,'FY22 June'!$B$4:$D$190,3,FALSE)</f>
        <v>28261.009999999995</v>
      </c>
      <c r="F171" s="112">
        <v>53517.824926541231</v>
      </c>
      <c r="G171" s="106">
        <f>VLOOKUP(D171,'FY23 Forecast'!$A$1:$B$160,2,FALSE)</f>
        <v>38574.951426169995</v>
      </c>
      <c r="H171" s="53">
        <f t="shared" ref="H171:H181" si="71">G171-E171</f>
        <v>10313.94142617</v>
      </c>
      <c r="I171" s="54">
        <f>(G171-E171)/E171</f>
        <v>0.36495303692861658</v>
      </c>
      <c r="J171" s="33"/>
      <c r="K171" s="33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4.25" customHeight="1" x14ac:dyDescent="0.25">
      <c r="A172" s="43"/>
      <c r="B172" s="53"/>
      <c r="C172" s="53"/>
      <c r="D172" s="82" t="s">
        <v>298</v>
      </c>
      <c r="E172" s="53">
        <f>VLOOKUP(D172,'FY22 June'!$B$4:$D$190,3,FALSE)</f>
        <v>3304.9999999999991</v>
      </c>
      <c r="F172" s="112">
        <v>0</v>
      </c>
      <c r="G172" s="106">
        <f>VLOOKUP(D172,'FY23 Forecast'!$A$1:$B$160,2,FALSE)</f>
        <v>-8228.1299999999992</v>
      </c>
      <c r="H172" s="53">
        <f t="shared" ref="H172" si="72">G172-E172</f>
        <v>-11533.129999999997</v>
      </c>
      <c r="I172" s="54">
        <f t="shared" ref="I172:I173" si="73">(G172-E172)/E172</f>
        <v>-3.4896006051437216</v>
      </c>
      <c r="J172" s="33"/>
      <c r="K172" s="33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4.25" customHeight="1" x14ac:dyDescent="0.25">
      <c r="A173" s="40"/>
      <c r="B173" s="56"/>
      <c r="C173" s="56"/>
      <c r="D173" s="56" t="s">
        <v>189</v>
      </c>
      <c r="E173" s="56">
        <f t="shared" ref="E173:G173" si="74">SUBTOTAL(9,E171)</f>
        <v>28261.009999999995</v>
      </c>
      <c r="F173" s="114">
        <f t="shared" si="74"/>
        <v>53517.824926541231</v>
      </c>
      <c r="G173" s="107">
        <f t="shared" si="74"/>
        <v>38574.951426169995</v>
      </c>
      <c r="H173" s="56">
        <f t="shared" si="71"/>
        <v>10313.94142617</v>
      </c>
      <c r="I173" s="57">
        <f t="shared" si="73"/>
        <v>0.36495303692861658</v>
      </c>
      <c r="J173" s="58"/>
      <c r="K173" s="33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4.25" customHeight="1" x14ac:dyDescent="0.25">
      <c r="A174" s="43"/>
      <c r="B174" s="53"/>
      <c r="C174" s="53" t="s">
        <v>190</v>
      </c>
      <c r="D174" s="60"/>
      <c r="E174" s="53">
        <f>IFERROR(VLOOKUP(D174,'FY23 Forecast'!#REF!,2,0),0)</f>
        <v>0</v>
      </c>
      <c r="F174" s="112"/>
      <c r="G174" s="106"/>
      <c r="H174" s="53">
        <f t="shared" si="71"/>
        <v>0</v>
      </c>
      <c r="I174" s="54"/>
      <c r="J174" s="33"/>
      <c r="K174" s="33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4.25" customHeight="1" x14ac:dyDescent="0.25">
      <c r="A175" s="43"/>
      <c r="B175" s="53"/>
      <c r="C175" s="53"/>
      <c r="D175" s="53" t="s">
        <v>191</v>
      </c>
      <c r="E175" s="53">
        <f>VLOOKUP(D175,'FY22 June'!$B$4:$D$190,3,FALSE)</f>
        <v>-208053.06</v>
      </c>
      <c r="F175" s="112">
        <v>-1645200</v>
      </c>
      <c r="G175" s="106">
        <f>VLOOKUP(D175,'FY23 Forecast'!$A$1:$B$160,2,FALSE)</f>
        <v>-1655405.72</v>
      </c>
      <c r="H175" s="53">
        <f t="shared" si="71"/>
        <v>-1447352.66</v>
      </c>
      <c r="I175" s="54">
        <f>(G175-E175)/E175</f>
        <v>6.9566516349242828</v>
      </c>
      <c r="J175" s="33"/>
      <c r="K175" s="33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4.25" customHeight="1" x14ac:dyDescent="0.25">
      <c r="A176" s="40"/>
      <c r="B176" s="56"/>
      <c r="C176" s="56"/>
      <c r="D176" s="56" t="s">
        <v>192</v>
      </c>
      <c r="E176" s="56">
        <f t="shared" ref="E176:G176" si="75">SUBTOTAL(9,E175)</f>
        <v>-208053.06</v>
      </c>
      <c r="F176" s="114">
        <f t="shared" si="75"/>
        <v>-1645200</v>
      </c>
      <c r="G176" s="107">
        <f t="shared" si="75"/>
        <v>-1655405.72</v>
      </c>
      <c r="H176" s="56">
        <f t="shared" si="71"/>
        <v>-1447352.66</v>
      </c>
      <c r="I176" s="57">
        <f>(G176-E176)/E176</f>
        <v>6.9566516349242828</v>
      </c>
      <c r="J176" s="58"/>
      <c r="K176" s="33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4.25" customHeight="1" x14ac:dyDescent="0.25">
      <c r="A177" s="40"/>
      <c r="B177" s="56"/>
      <c r="C177" s="56" t="s">
        <v>193</v>
      </c>
      <c r="D177" s="56"/>
      <c r="E177" s="56">
        <f>'FY22 June'!D189</f>
        <v>1771857.06</v>
      </c>
      <c r="F177" s="114">
        <v>53517.824926541231</v>
      </c>
      <c r="G177" s="107">
        <f>'FY23 Forecast'!B156</f>
        <v>385481.44931679493</v>
      </c>
      <c r="H177" s="56">
        <f t="shared" si="71"/>
        <v>-1386375.6106832051</v>
      </c>
      <c r="I177" s="57">
        <f>(G177-E177)/E177</f>
        <v>-0.78244212921058376</v>
      </c>
      <c r="J177" s="58"/>
      <c r="K177" s="33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4.25" customHeight="1" x14ac:dyDescent="0.25">
      <c r="A178" s="43"/>
      <c r="B178" s="53" t="s">
        <v>194</v>
      </c>
      <c r="C178" s="53"/>
      <c r="D178" s="60"/>
      <c r="E178" s="53">
        <f>'FY22 June'!D190</f>
        <v>2533990.089999998</v>
      </c>
      <c r="F178" s="112">
        <v>272057.3994000121</v>
      </c>
      <c r="G178" s="106">
        <f>'FY23 Forecast'!B157</f>
        <v>-124510.82238768047</v>
      </c>
      <c r="H178" s="53">
        <f t="shared" si="71"/>
        <v>-2658500.9123876784</v>
      </c>
      <c r="I178" s="54"/>
      <c r="J178" s="33"/>
      <c r="K178" s="33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14.25" customHeight="1" x14ac:dyDescent="0.25">
      <c r="A179" s="43"/>
      <c r="B179" s="53" t="s">
        <v>195</v>
      </c>
      <c r="C179" s="53"/>
      <c r="D179" s="53"/>
      <c r="E179" s="53">
        <v>322305</v>
      </c>
      <c r="F179" s="112">
        <v>424637.41808918584</v>
      </c>
      <c r="G179" s="106">
        <f>'FY23 Forecast'!B158</f>
        <v>806294.87438407773</v>
      </c>
      <c r="H179" s="53">
        <f t="shared" si="71"/>
        <v>483989.87438407773</v>
      </c>
      <c r="I179" s="54">
        <f>(G179-E179)/E179</f>
        <v>1.5016517720298406</v>
      </c>
      <c r="J179" s="33"/>
      <c r="K179" s="33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14.25" customHeight="1" x14ac:dyDescent="0.25">
      <c r="A180" s="43"/>
      <c r="B180" s="53" t="s">
        <v>196</v>
      </c>
      <c r="C180" s="53"/>
      <c r="D180" s="53"/>
      <c r="E180" s="53">
        <f t="shared" ref="E180" si="76">E178</f>
        <v>2533990.089999998</v>
      </c>
      <c r="F180" s="112">
        <v>272057.3994000121</v>
      </c>
      <c r="G180" s="106">
        <f>'FY23 Forecast'!B159</f>
        <v>-124510.82238768047</v>
      </c>
      <c r="H180" s="53">
        <f t="shared" si="71"/>
        <v>-2658500.9123876784</v>
      </c>
      <c r="I180" s="54">
        <f>(G180-E180)/E180</f>
        <v>-1.0491362704530862</v>
      </c>
      <c r="J180" s="33"/>
      <c r="K180" s="33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14.25" customHeight="1" x14ac:dyDescent="0.25">
      <c r="A181" s="40"/>
      <c r="B181" s="56" t="s">
        <v>197</v>
      </c>
      <c r="C181" s="56"/>
      <c r="D181" s="56"/>
      <c r="E181" s="56">
        <f t="shared" ref="E181:G181" si="77">SUM(E179:E180)</f>
        <v>2856295.089999998</v>
      </c>
      <c r="F181" s="114">
        <v>696694.81748919794</v>
      </c>
      <c r="G181" s="107">
        <f t="shared" si="77"/>
        <v>681784.05199639732</v>
      </c>
      <c r="H181" s="56">
        <f t="shared" si="71"/>
        <v>-2174511.0380036007</v>
      </c>
      <c r="I181" s="57">
        <f>(G181-E181)/E181</f>
        <v>-0.7613047565066543</v>
      </c>
      <c r="J181" s="58"/>
      <c r="K181" s="33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4.25" customHeight="1" x14ac:dyDescent="0.25">
      <c r="A182" s="43"/>
      <c r="B182" s="43"/>
      <c r="C182" s="43"/>
      <c r="D182" s="44"/>
      <c r="E182" s="53"/>
      <c r="F182" s="53"/>
      <c r="G182" s="44"/>
      <c r="H182" s="44"/>
      <c r="I182" s="45"/>
      <c r="J182" s="33"/>
      <c r="K182" s="33"/>
    </row>
    <row r="183" spans="1:26" ht="14.25" customHeight="1" x14ac:dyDescent="0.25">
      <c r="A183" s="43"/>
      <c r="B183" s="43"/>
      <c r="C183" s="43"/>
      <c r="D183" s="44"/>
      <c r="E183" s="56"/>
      <c r="F183" s="56"/>
      <c r="G183" s="44"/>
      <c r="H183" s="44"/>
      <c r="I183" s="45"/>
      <c r="J183" s="33"/>
      <c r="K183" s="33"/>
    </row>
    <row r="184" spans="1:26" ht="14.25" customHeight="1" x14ac:dyDescent="0.25">
      <c r="A184" s="43"/>
      <c r="B184" s="43"/>
      <c r="C184" s="43"/>
      <c r="D184" s="44"/>
      <c r="E184" s="53"/>
      <c r="F184" s="53"/>
      <c r="G184" s="44"/>
      <c r="H184" s="44"/>
      <c r="I184" s="45"/>
      <c r="J184" s="33"/>
      <c r="K184" s="33"/>
    </row>
    <row r="185" spans="1:26" ht="14.25" customHeight="1" x14ac:dyDescent="0.25">
      <c r="A185" s="43"/>
      <c r="B185" s="43"/>
      <c r="C185" s="43"/>
      <c r="D185" s="44"/>
      <c r="E185" s="53"/>
      <c r="F185" s="53"/>
      <c r="G185" s="44"/>
      <c r="H185" s="44"/>
      <c r="I185" s="45"/>
      <c r="J185" s="33"/>
      <c r="K185" s="33"/>
    </row>
    <row r="186" spans="1:26" ht="14.25" customHeight="1" x14ac:dyDescent="0.25">
      <c r="A186" s="43"/>
      <c r="B186" s="43"/>
      <c r="C186" s="43"/>
      <c r="D186" s="44"/>
      <c r="E186" s="53"/>
      <c r="F186" s="53"/>
      <c r="G186" s="44"/>
      <c r="H186" s="44"/>
      <c r="I186" s="45"/>
      <c r="J186" s="33"/>
      <c r="K186" s="33"/>
    </row>
    <row r="187" spans="1:26" ht="14.25" customHeight="1" x14ac:dyDescent="0.25">
      <c r="A187" s="43"/>
      <c r="B187" s="43"/>
      <c r="C187" s="43"/>
      <c r="D187" s="44"/>
      <c r="E187" s="53"/>
      <c r="F187" s="53"/>
      <c r="G187" s="44"/>
      <c r="H187" s="44"/>
      <c r="I187" s="45"/>
      <c r="J187" s="33"/>
      <c r="K187" s="33"/>
    </row>
    <row r="188" spans="1:26" ht="14.25" customHeight="1" x14ac:dyDescent="0.25">
      <c r="A188" s="43"/>
      <c r="B188" s="43"/>
      <c r="C188" s="43"/>
      <c r="D188" s="44"/>
      <c r="E188" s="53"/>
      <c r="F188" s="53"/>
      <c r="G188" s="44"/>
      <c r="H188" s="44"/>
      <c r="I188" s="45"/>
      <c r="J188" s="33"/>
      <c r="K188" s="33"/>
    </row>
    <row r="189" spans="1:26" ht="14.25" customHeight="1" x14ac:dyDescent="0.25">
      <c r="A189" s="43"/>
      <c r="B189" s="43"/>
      <c r="C189" s="43"/>
      <c r="D189" s="44"/>
      <c r="E189" s="53"/>
      <c r="F189" s="53"/>
      <c r="G189" s="44"/>
      <c r="H189" s="44"/>
      <c r="I189" s="45"/>
      <c r="J189" s="33"/>
      <c r="K189" s="33"/>
    </row>
    <row r="190" spans="1:26" ht="14.25" customHeight="1" x14ac:dyDescent="0.25">
      <c r="A190" s="43"/>
      <c r="B190" s="43"/>
      <c r="C190" s="43"/>
      <c r="D190" s="44"/>
      <c r="E190" s="56"/>
      <c r="F190" s="56"/>
      <c r="G190" s="44"/>
      <c r="H190" s="44"/>
      <c r="I190" s="45"/>
      <c r="J190" s="33"/>
      <c r="K190" s="33"/>
    </row>
    <row r="191" spans="1:26" ht="14.25" customHeight="1" x14ac:dyDescent="0.25">
      <c r="A191" s="43"/>
      <c r="B191" s="43"/>
      <c r="C191" s="43"/>
      <c r="D191" s="44"/>
      <c r="E191" s="53"/>
      <c r="F191" s="53"/>
      <c r="G191" s="44"/>
      <c r="H191" s="44"/>
      <c r="I191" s="45"/>
      <c r="J191" s="33"/>
      <c r="K191" s="33"/>
    </row>
    <row r="192" spans="1:26" ht="14.25" customHeight="1" x14ac:dyDescent="0.25">
      <c r="A192" s="43"/>
      <c r="B192" s="43"/>
      <c r="C192" s="43"/>
      <c r="D192" s="44"/>
      <c r="E192" s="53"/>
      <c r="F192" s="53"/>
      <c r="G192" s="44"/>
      <c r="H192" s="44"/>
      <c r="I192" s="45"/>
      <c r="J192" s="33"/>
      <c r="K192" s="33"/>
    </row>
    <row r="193" spans="1:11" ht="14.25" customHeight="1" x14ac:dyDescent="0.25">
      <c r="A193" s="43"/>
      <c r="B193" s="43"/>
      <c r="C193" s="43"/>
      <c r="D193" s="44"/>
      <c r="E193" s="53"/>
      <c r="F193" s="53"/>
      <c r="G193" s="44"/>
      <c r="H193" s="44"/>
      <c r="I193" s="45"/>
      <c r="J193" s="33"/>
      <c r="K193" s="33"/>
    </row>
    <row r="194" spans="1:11" ht="14.25" customHeight="1" x14ac:dyDescent="0.25">
      <c r="A194" s="43"/>
      <c r="B194" s="43"/>
      <c r="C194" s="43"/>
      <c r="D194" s="44"/>
      <c r="E194" s="53"/>
      <c r="F194" s="53"/>
      <c r="G194" s="44"/>
      <c r="H194" s="44"/>
      <c r="I194" s="45"/>
      <c r="J194" s="33"/>
      <c r="K194" s="33"/>
    </row>
    <row r="195" spans="1:11" ht="14.25" customHeight="1" x14ac:dyDescent="0.25">
      <c r="A195" s="43"/>
      <c r="B195" s="43"/>
      <c r="C195" s="43"/>
      <c r="D195" s="44"/>
      <c r="E195" s="53"/>
      <c r="F195" s="53"/>
      <c r="G195" s="44"/>
      <c r="H195" s="44"/>
      <c r="I195" s="45"/>
      <c r="J195" s="33"/>
      <c r="K195" s="33"/>
    </row>
    <row r="196" spans="1:11" ht="14.25" customHeight="1" x14ac:dyDescent="0.25">
      <c r="A196" s="43"/>
      <c r="B196" s="43"/>
      <c r="C196" s="43"/>
      <c r="D196" s="44"/>
      <c r="E196" s="56"/>
      <c r="F196" s="56"/>
      <c r="G196" s="44"/>
      <c r="H196" s="44"/>
      <c r="I196" s="45"/>
      <c r="J196" s="33"/>
      <c r="K196" s="33"/>
    </row>
    <row r="197" spans="1:11" ht="14.25" customHeight="1" x14ac:dyDescent="0.25">
      <c r="A197" s="43"/>
      <c r="B197" s="43"/>
      <c r="C197" s="43"/>
      <c r="D197" s="44"/>
      <c r="E197" s="56"/>
      <c r="F197" s="56"/>
      <c r="G197" s="44"/>
      <c r="H197" s="44"/>
      <c r="I197" s="45"/>
      <c r="J197" s="33"/>
      <c r="K197" s="33"/>
    </row>
    <row r="198" spans="1:11" ht="14.25" customHeight="1" x14ac:dyDescent="0.25">
      <c r="A198" s="43"/>
      <c r="B198" s="43"/>
      <c r="C198" s="43"/>
      <c r="D198" s="44"/>
      <c r="E198" s="53"/>
      <c r="F198" s="53"/>
      <c r="G198" s="44"/>
      <c r="H198" s="44"/>
      <c r="I198" s="45"/>
      <c r="J198" s="33"/>
      <c r="K198" s="33"/>
    </row>
    <row r="199" spans="1:11" ht="14.25" customHeight="1" x14ac:dyDescent="0.25">
      <c r="A199" s="43"/>
      <c r="B199" s="43"/>
      <c r="C199" s="43"/>
      <c r="D199" s="44"/>
      <c r="E199" s="53"/>
      <c r="F199" s="53"/>
      <c r="G199" s="44"/>
      <c r="H199" s="44"/>
      <c r="I199" s="45"/>
      <c r="J199" s="33"/>
      <c r="K199" s="33"/>
    </row>
    <row r="200" spans="1:11" ht="14.25" customHeight="1" x14ac:dyDescent="0.25">
      <c r="A200" s="43"/>
      <c r="B200" s="43"/>
      <c r="C200" s="43"/>
      <c r="D200" s="44"/>
      <c r="E200" s="56"/>
      <c r="F200" s="56"/>
      <c r="G200" s="44"/>
      <c r="H200" s="44"/>
      <c r="I200" s="45"/>
      <c r="J200" s="33"/>
      <c r="K200" s="33"/>
    </row>
    <row r="201" spans="1:11" ht="14.25" customHeight="1" x14ac:dyDescent="0.25">
      <c r="A201" s="43"/>
      <c r="B201" s="43"/>
      <c r="C201" s="43"/>
      <c r="D201" s="44"/>
      <c r="G201" s="44"/>
      <c r="H201" s="44"/>
      <c r="I201" s="45"/>
      <c r="J201" s="33"/>
      <c r="K201" s="33"/>
    </row>
    <row r="202" spans="1:11" ht="14.25" customHeight="1" x14ac:dyDescent="0.25">
      <c r="A202" s="43"/>
      <c r="B202" s="43"/>
      <c r="C202" s="43"/>
      <c r="D202" s="44"/>
      <c r="G202" s="44"/>
      <c r="H202" s="44"/>
      <c r="I202" s="45"/>
      <c r="J202" s="33"/>
      <c r="K202" s="33"/>
    </row>
    <row r="203" spans="1:11" ht="14.25" customHeight="1" x14ac:dyDescent="0.25">
      <c r="A203" s="43"/>
      <c r="B203" s="43"/>
      <c r="C203" s="43"/>
      <c r="D203" s="44"/>
      <c r="G203" s="44"/>
      <c r="H203" s="44"/>
      <c r="I203" s="45"/>
      <c r="J203" s="33"/>
      <c r="K203" s="33"/>
    </row>
    <row r="204" spans="1:11" ht="14.25" customHeight="1" x14ac:dyDescent="0.25">
      <c r="A204" s="43"/>
      <c r="B204" s="43"/>
      <c r="C204" s="43"/>
      <c r="D204" s="44"/>
      <c r="G204" s="44"/>
      <c r="H204" s="44"/>
      <c r="I204" s="45"/>
      <c r="J204" s="33"/>
      <c r="K204" s="33"/>
    </row>
    <row r="205" spans="1:11" ht="14.25" customHeight="1" x14ac:dyDescent="0.25">
      <c r="A205" s="43"/>
      <c r="B205" s="43"/>
      <c r="C205" s="43"/>
      <c r="D205" s="44"/>
      <c r="G205" s="44"/>
      <c r="H205" s="44"/>
      <c r="I205" s="45"/>
      <c r="J205" s="33"/>
      <c r="K205" s="33"/>
    </row>
    <row r="206" spans="1:11" ht="14.25" customHeight="1" x14ac:dyDescent="0.25">
      <c r="A206" s="43"/>
      <c r="B206" s="43"/>
      <c r="C206" s="43"/>
      <c r="D206" s="44"/>
      <c r="G206" s="44"/>
      <c r="H206" s="44"/>
      <c r="I206" s="45"/>
      <c r="J206" s="33"/>
      <c r="K206" s="33"/>
    </row>
    <row r="207" spans="1:11" ht="14.25" customHeight="1" x14ac:dyDescent="0.25">
      <c r="A207" s="43"/>
      <c r="B207" s="43"/>
      <c r="C207" s="43"/>
      <c r="D207" s="44"/>
      <c r="G207" s="44"/>
      <c r="H207" s="44"/>
      <c r="I207" s="45"/>
      <c r="J207" s="33"/>
      <c r="K207" s="33"/>
    </row>
    <row r="208" spans="1:11" ht="14.25" customHeight="1" x14ac:dyDescent="0.25">
      <c r="A208" s="43"/>
      <c r="B208" s="43"/>
      <c r="C208" s="43"/>
      <c r="D208" s="44"/>
      <c r="G208" s="44"/>
      <c r="H208" s="44"/>
      <c r="I208" s="45"/>
      <c r="J208" s="33"/>
      <c r="K208" s="33"/>
    </row>
    <row r="209" spans="1:11" ht="14.25" customHeight="1" x14ac:dyDescent="0.25">
      <c r="A209" s="43"/>
      <c r="B209" s="43"/>
      <c r="C209" s="43"/>
      <c r="D209" s="44"/>
      <c r="G209" s="44"/>
      <c r="H209" s="44"/>
      <c r="I209" s="45"/>
      <c r="J209" s="33"/>
      <c r="K209" s="33"/>
    </row>
    <row r="210" spans="1:11" ht="14.25" customHeight="1" x14ac:dyDescent="0.25">
      <c r="A210" s="43"/>
      <c r="B210" s="43"/>
      <c r="C210" s="43"/>
      <c r="D210" s="44"/>
      <c r="G210" s="44"/>
      <c r="H210" s="44"/>
      <c r="I210" s="45"/>
      <c r="J210" s="33"/>
      <c r="K210" s="33"/>
    </row>
    <row r="211" spans="1:11" ht="14.25" customHeight="1" x14ac:dyDescent="0.25">
      <c r="A211" s="43"/>
      <c r="B211" s="43"/>
      <c r="C211" s="43"/>
      <c r="D211" s="44"/>
      <c r="G211" s="44"/>
      <c r="H211" s="44"/>
      <c r="I211" s="45"/>
      <c r="J211" s="33"/>
      <c r="K211" s="33"/>
    </row>
    <row r="212" spans="1:11" ht="14.25" customHeight="1" x14ac:dyDescent="0.25">
      <c r="A212" s="43"/>
      <c r="B212" s="43"/>
      <c r="C212" s="43"/>
      <c r="D212" s="44"/>
      <c r="G212" s="44"/>
      <c r="H212" s="44"/>
      <c r="I212" s="45"/>
      <c r="J212" s="33"/>
      <c r="K212" s="33"/>
    </row>
    <row r="213" spans="1:11" ht="14.25" customHeight="1" x14ac:dyDescent="0.25">
      <c r="A213" s="43"/>
      <c r="B213" s="43"/>
      <c r="C213" s="43"/>
      <c r="D213" s="44"/>
      <c r="G213" s="44"/>
      <c r="H213" s="44"/>
      <c r="I213" s="45"/>
      <c r="J213" s="33"/>
      <c r="K213" s="33"/>
    </row>
    <row r="214" spans="1:11" ht="14.25" customHeight="1" x14ac:dyDescent="0.25">
      <c r="A214" s="43"/>
      <c r="B214" s="43"/>
      <c r="C214" s="43"/>
      <c r="D214" s="44"/>
      <c r="G214" s="44"/>
      <c r="H214" s="44"/>
      <c r="I214" s="45"/>
      <c r="J214" s="33"/>
      <c r="K214" s="33"/>
    </row>
    <row r="215" spans="1:11" ht="14.25" customHeight="1" x14ac:dyDescent="0.25">
      <c r="A215" s="43"/>
      <c r="B215" s="43"/>
      <c r="C215" s="43"/>
      <c r="D215" s="44"/>
      <c r="G215" s="44"/>
      <c r="H215" s="44"/>
      <c r="I215" s="45"/>
      <c r="J215" s="33"/>
      <c r="K215" s="33"/>
    </row>
    <row r="216" spans="1:11" ht="14.25" customHeight="1" x14ac:dyDescent="0.25">
      <c r="A216" s="43"/>
      <c r="B216" s="43"/>
      <c r="C216" s="43"/>
      <c r="D216" s="44"/>
      <c r="G216" s="44"/>
      <c r="H216" s="44"/>
      <c r="I216" s="45"/>
      <c r="J216" s="33"/>
      <c r="K216" s="33"/>
    </row>
    <row r="217" spans="1:11" ht="14.25" customHeight="1" x14ac:dyDescent="0.25">
      <c r="A217" s="43"/>
      <c r="B217" s="43"/>
      <c r="C217" s="43"/>
      <c r="D217" s="44"/>
      <c r="G217" s="44"/>
      <c r="H217" s="44"/>
      <c r="I217" s="45"/>
      <c r="J217" s="33"/>
      <c r="K217" s="33"/>
    </row>
    <row r="218" spans="1:11" ht="14.25" customHeight="1" x14ac:dyDescent="0.25">
      <c r="A218" s="43"/>
      <c r="B218" s="43"/>
      <c r="C218" s="43"/>
      <c r="D218" s="44"/>
      <c r="G218" s="44"/>
      <c r="H218" s="44"/>
      <c r="I218" s="45"/>
      <c r="J218" s="33"/>
      <c r="K218" s="33"/>
    </row>
    <row r="219" spans="1:11" ht="14.25" customHeight="1" x14ac:dyDescent="0.25">
      <c r="A219" s="43"/>
      <c r="B219" s="43"/>
      <c r="C219" s="43"/>
      <c r="D219" s="44"/>
      <c r="G219" s="44"/>
      <c r="H219" s="44"/>
      <c r="I219" s="45"/>
      <c r="J219" s="33"/>
      <c r="K219" s="33"/>
    </row>
    <row r="220" spans="1:11" ht="14.25" customHeight="1" x14ac:dyDescent="0.25">
      <c r="A220" s="43"/>
      <c r="B220" s="43"/>
      <c r="C220" s="43"/>
      <c r="D220" s="44"/>
      <c r="G220" s="44"/>
      <c r="H220" s="44"/>
      <c r="I220" s="45"/>
      <c r="J220" s="33"/>
      <c r="K220" s="33"/>
    </row>
    <row r="221" spans="1:11" ht="14.25" customHeight="1" x14ac:dyDescent="0.25">
      <c r="A221" s="43"/>
      <c r="B221" s="43"/>
      <c r="C221" s="43"/>
      <c r="D221" s="44"/>
      <c r="G221" s="44"/>
      <c r="H221" s="44"/>
      <c r="I221" s="45"/>
      <c r="J221" s="33"/>
      <c r="K221" s="33"/>
    </row>
    <row r="222" spans="1:11" ht="14.25" customHeight="1" x14ac:dyDescent="0.25">
      <c r="A222" s="43"/>
      <c r="B222" s="43"/>
      <c r="C222" s="43"/>
      <c r="D222" s="44"/>
      <c r="G222" s="44"/>
      <c r="H222" s="44"/>
      <c r="I222" s="45"/>
      <c r="J222" s="33"/>
      <c r="K222" s="33"/>
    </row>
    <row r="223" spans="1:11" ht="14.25" customHeight="1" x14ac:dyDescent="0.25">
      <c r="A223" s="43"/>
      <c r="B223" s="43"/>
      <c r="C223" s="43"/>
      <c r="D223" s="44"/>
      <c r="G223" s="44"/>
      <c r="H223" s="44"/>
      <c r="I223" s="45"/>
      <c r="J223" s="33"/>
      <c r="K223" s="33"/>
    </row>
    <row r="224" spans="1:11" ht="14.25" customHeight="1" x14ac:dyDescent="0.25">
      <c r="A224" s="43"/>
      <c r="B224" s="43"/>
      <c r="C224" s="43"/>
      <c r="D224" s="44"/>
      <c r="G224" s="44"/>
      <c r="H224" s="44"/>
      <c r="I224" s="45"/>
      <c r="J224" s="33"/>
      <c r="K224" s="33"/>
    </row>
    <row r="225" spans="1:11" ht="14.25" customHeight="1" x14ac:dyDescent="0.25">
      <c r="A225" s="43"/>
      <c r="B225" s="43"/>
      <c r="C225" s="43"/>
      <c r="D225" s="44"/>
      <c r="G225" s="44"/>
      <c r="H225" s="44"/>
      <c r="I225" s="45"/>
      <c r="J225" s="33"/>
      <c r="K225" s="33"/>
    </row>
    <row r="226" spans="1:11" ht="14.25" customHeight="1" x14ac:dyDescent="0.25">
      <c r="A226" s="43"/>
      <c r="B226" s="43"/>
      <c r="C226" s="43"/>
      <c r="D226" s="44"/>
      <c r="G226" s="44"/>
      <c r="H226" s="44"/>
      <c r="I226" s="45"/>
      <c r="J226" s="33"/>
      <c r="K226" s="33"/>
    </row>
    <row r="227" spans="1:11" ht="14.25" customHeight="1" x14ac:dyDescent="0.25">
      <c r="A227" s="43"/>
      <c r="B227" s="43"/>
      <c r="C227" s="43"/>
      <c r="D227" s="44"/>
      <c r="G227" s="44"/>
      <c r="H227" s="44"/>
      <c r="I227" s="45"/>
      <c r="J227" s="33"/>
      <c r="K227" s="33"/>
    </row>
    <row r="228" spans="1:11" ht="14.25" customHeight="1" x14ac:dyDescent="0.25">
      <c r="A228" s="43"/>
      <c r="B228" s="43"/>
      <c r="C228" s="43"/>
      <c r="D228" s="44"/>
      <c r="G228" s="44"/>
      <c r="H228" s="44"/>
      <c r="I228" s="45"/>
      <c r="J228" s="33"/>
      <c r="K228" s="33"/>
    </row>
    <row r="229" spans="1:11" ht="14.25" customHeight="1" x14ac:dyDescent="0.25">
      <c r="A229" s="43"/>
      <c r="B229" s="43"/>
      <c r="C229" s="43"/>
      <c r="D229" s="44"/>
      <c r="G229" s="44"/>
      <c r="H229" s="44"/>
      <c r="I229" s="45"/>
      <c r="J229" s="33"/>
      <c r="K229" s="33"/>
    </row>
    <row r="230" spans="1:11" ht="14.25" customHeight="1" x14ac:dyDescent="0.25">
      <c r="A230" s="43"/>
      <c r="B230" s="43"/>
      <c r="C230" s="43"/>
      <c r="D230" s="44"/>
      <c r="G230" s="44"/>
      <c r="H230" s="44"/>
      <c r="I230" s="45"/>
      <c r="J230" s="33"/>
      <c r="K230" s="33"/>
    </row>
    <row r="231" spans="1:11" ht="14.25" customHeight="1" x14ac:dyDescent="0.25">
      <c r="A231" s="43"/>
      <c r="B231" s="43"/>
      <c r="C231" s="43"/>
      <c r="D231" s="44"/>
      <c r="G231" s="44"/>
      <c r="H231" s="44"/>
      <c r="I231" s="45"/>
      <c r="J231" s="33"/>
      <c r="K231" s="33"/>
    </row>
    <row r="232" spans="1:11" ht="14.25" customHeight="1" x14ac:dyDescent="0.25">
      <c r="A232" s="43"/>
      <c r="B232" s="43"/>
      <c r="C232" s="43"/>
      <c r="D232" s="44"/>
      <c r="G232" s="44"/>
      <c r="H232" s="44"/>
      <c r="I232" s="45"/>
      <c r="J232" s="33"/>
      <c r="K232" s="33"/>
    </row>
    <row r="233" spans="1:11" ht="14.25" customHeight="1" x14ac:dyDescent="0.25">
      <c r="A233" s="43"/>
      <c r="B233" s="43"/>
      <c r="C233" s="43"/>
      <c r="D233" s="44"/>
      <c r="G233" s="44"/>
      <c r="H233" s="44"/>
      <c r="I233" s="45"/>
      <c r="J233" s="33"/>
      <c r="K233" s="33"/>
    </row>
    <row r="234" spans="1:11" ht="14.25" customHeight="1" x14ac:dyDescent="0.25">
      <c r="A234" s="43"/>
      <c r="B234" s="43"/>
      <c r="C234" s="43"/>
      <c r="D234" s="44"/>
      <c r="G234" s="44"/>
      <c r="H234" s="44"/>
      <c r="I234" s="45"/>
      <c r="J234" s="33"/>
      <c r="K234" s="33"/>
    </row>
    <row r="235" spans="1:11" ht="14.25" customHeight="1" x14ac:dyDescent="0.25">
      <c r="A235" s="43"/>
      <c r="B235" s="43"/>
      <c r="C235" s="43"/>
      <c r="D235" s="44"/>
      <c r="G235" s="44"/>
      <c r="H235" s="44"/>
      <c r="I235" s="45"/>
      <c r="J235" s="33"/>
      <c r="K235" s="33"/>
    </row>
    <row r="236" spans="1:11" ht="14.25" customHeight="1" x14ac:dyDescent="0.25">
      <c r="A236" s="43"/>
      <c r="B236" s="43"/>
      <c r="C236" s="43"/>
      <c r="D236" s="44"/>
      <c r="G236" s="44"/>
      <c r="H236" s="44"/>
      <c r="I236" s="45"/>
      <c r="J236" s="33"/>
      <c r="K236" s="33"/>
    </row>
    <row r="237" spans="1:11" ht="14.25" customHeight="1" x14ac:dyDescent="0.25">
      <c r="A237" s="43"/>
      <c r="B237" s="43"/>
      <c r="C237" s="43"/>
      <c r="D237" s="44"/>
      <c r="G237" s="44"/>
      <c r="H237" s="44"/>
      <c r="I237" s="45"/>
      <c r="J237" s="33"/>
      <c r="K237" s="33"/>
    </row>
    <row r="238" spans="1:11" ht="14.25" customHeight="1" x14ac:dyDescent="0.25">
      <c r="A238" s="43"/>
      <c r="B238" s="43"/>
      <c r="C238" s="43"/>
      <c r="D238" s="44"/>
      <c r="G238" s="44"/>
      <c r="H238" s="44"/>
      <c r="I238" s="45"/>
      <c r="J238" s="33"/>
      <c r="K238" s="33"/>
    </row>
    <row r="239" spans="1:11" ht="14.25" customHeight="1" x14ac:dyDescent="0.25">
      <c r="A239" s="43"/>
      <c r="B239" s="43"/>
      <c r="C239" s="43"/>
      <c r="D239" s="44"/>
      <c r="G239" s="44"/>
      <c r="H239" s="44"/>
      <c r="I239" s="45"/>
      <c r="J239" s="33"/>
      <c r="K239" s="33"/>
    </row>
    <row r="240" spans="1:11" ht="14.25" customHeight="1" x14ac:dyDescent="0.25">
      <c r="A240" s="43"/>
      <c r="B240" s="43"/>
      <c r="C240" s="43"/>
      <c r="D240" s="44"/>
      <c r="G240" s="44"/>
      <c r="H240" s="44"/>
      <c r="I240" s="45"/>
      <c r="J240" s="33"/>
      <c r="K240" s="33"/>
    </row>
    <row r="241" spans="1:11" ht="14.25" customHeight="1" x14ac:dyDescent="0.25">
      <c r="A241" s="43"/>
      <c r="B241" s="43"/>
      <c r="C241" s="43"/>
      <c r="D241" s="44"/>
      <c r="G241" s="44"/>
      <c r="H241" s="44"/>
      <c r="I241" s="45"/>
      <c r="J241" s="33"/>
      <c r="K241" s="33"/>
    </row>
    <row r="242" spans="1:11" ht="14.25" customHeight="1" x14ac:dyDescent="0.25">
      <c r="A242" s="43"/>
      <c r="B242" s="43"/>
      <c r="C242" s="43"/>
      <c r="D242" s="44"/>
      <c r="G242" s="44"/>
      <c r="H242" s="44"/>
      <c r="I242" s="45"/>
      <c r="J242" s="33"/>
      <c r="K242" s="33"/>
    </row>
    <row r="243" spans="1:11" ht="14.25" customHeight="1" x14ac:dyDescent="0.25">
      <c r="A243" s="43"/>
      <c r="B243" s="43"/>
      <c r="C243" s="43"/>
      <c r="D243" s="44"/>
      <c r="G243" s="44"/>
      <c r="H243" s="44"/>
      <c r="I243" s="45"/>
      <c r="J243" s="33"/>
      <c r="K243" s="33"/>
    </row>
    <row r="244" spans="1:11" ht="14.25" customHeight="1" x14ac:dyDescent="0.25">
      <c r="A244" s="43"/>
      <c r="B244" s="43"/>
      <c r="C244" s="43"/>
      <c r="D244" s="44"/>
      <c r="G244" s="44"/>
      <c r="H244" s="44"/>
      <c r="I244" s="45"/>
      <c r="J244" s="33"/>
      <c r="K244" s="33"/>
    </row>
    <row r="245" spans="1:11" ht="14.25" customHeight="1" x14ac:dyDescent="0.25">
      <c r="A245" s="43"/>
      <c r="B245" s="43"/>
      <c r="C245" s="43"/>
      <c r="D245" s="44"/>
      <c r="G245" s="44"/>
      <c r="H245" s="44"/>
      <c r="I245" s="45"/>
      <c r="J245" s="33"/>
      <c r="K245" s="33"/>
    </row>
    <row r="246" spans="1:11" ht="14.25" customHeight="1" x14ac:dyDescent="0.25">
      <c r="A246" s="43"/>
      <c r="B246" s="43"/>
      <c r="C246" s="43"/>
      <c r="D246" s="44"/>
      <c r="G246" s="44"/>
      <c r="H246" s="44"/>
      <c r="I246" s="45"/>
      <c r="J246" s="33"/>
      <c r="K246" s="33"/>
    </row>
    <row r="247" spans="1:11" ht="14.25" customHeight="1" x14ac:dyDescent="0.25">
      <c r="A247" s="43"/>
      <c r="B247" s="43"/>
      <c r="C247" s="43"/>
      <c r="D247" s="44"/>
      <c r="G247" s="44"/>
      <c r="H247" s="44"/>
      <c r="I247" s="45"/>
      <c r="J247" s="33"/>
      <c r="K247" s="33"/>
    </row>
    <row r="248" spans="1:11" ht="14.25" customHeight="1" x14ac:dyDescent="0.25">
      <c r="A248" s="43"/>
      <c r="B248" s="43"/>
      <c r="C248" s="43"/>
      <c r="D248" s="44"/>
      <c r="G248" s="44"/>
      <c r="H248" s="44"/>
      <c r="I248" s="45"/>
      <c r="J248" s="33"/>
      <c r="K248" s="33"/>
    </row>
    <row r="249" spans="1:11" ht="14.25" customHeight="1" x14ac:dyDescent="0.25">
      <c r="A249" s="43"/>
      <c r="B249" s="43"/>
      <c r="C249" s="43"/>
      <c r="D249" s="44"/>
      <c r="G249" s="44"/>
      <c r="H249" s="44"/>
      <c r="I249" s="45"/>
      <c r="J249" s="33"/>
      <c r="K249" s="33"/>
    </row>
    <row r="250" spans="1:11" ht="14.25" customHeight="1" x14ac:dyDescent="0.25">
      <c r="A250" s="43"/>
      <c r="B250" s="43"/>
      <c r="C250" s="43"/>
      <c r="D250" s="44"/>
      <c r="G250" s="44"/>
      <c r="H250" s="44"/>
      <c r="I250" s="45"/>
      <c r="J250" s="33"/>
      <c r="K250" s="33"/>
    </row>
    <row r="251" spans="1:11" ht="14.25" customHeight="1" x14ac:dyDescent="0.25">
      <c r="A251" s="43"/>
      <c r="B251" s="43"/>
      <c r="C251" s="43"/>
      <c r="D251" s="44"/>
      <c r="G251" s="44"/>
      <c r="H251" s="44"/>
      <c r="I251" s="45"/>
      <c r="J251" s="33"/>
      <c r="K251" s="33"/>
    </row>
    <row r="252" spans="1:11" ht="14.25" customHeight="1" x14ac:dyDescent="0.25">
      <c r="A252" s="43"/>
      <c r="B252" s="43"/>
      <c r="C252" s="43"/>
      <c r="D252" s="44"/>
      <c r="G252" s="44"/>
      <c r="H252" s="44"/>
      <c r="I252" s="45"/>
      <c r="J252" s="33"/>
      <c r="K252" s="33"/>
    </row>
    <row r="253" spans="1:11" ht="14.25" customHeight="1" x14ac:dyDescent="0.25">
      <c r="A253" s="43"/>
      <c r="B253" s="43"/>
      <c r="C253" s="43"/>
      <c r="D253" s="44"/>
      <c r="G253" s="44"/>
      <c r="H253" s="44"/>
      <c r="I253" s="45"/>
      <c r="J253" s="33"/>
      <c r="K253" s="33"/>
    </row>
    <row r="254" spans="1:11" ht="14.25" customHeight="1" x14ac:dyDescent="0.25">
      <c r="A254" s="43"/>
      <c r="B254" s="43"/>
      <c r="C254" s="43"/>
      <c r="D254" s="44"/>
      <c r="G254" s="44"/>
      <c r="H254" s="44"/>
      <c r="I254" s="45"/>
      <c r="J254" s="33"/>
      <c r="K254" s="33"/>
    </row>
    <row r="255" spans="1:11" ht="14.25" customHeight="1" x14ac:dyDescent="0.25">
      <c r="A255" s="43"/>
      <c r="B255" s="43"/>
      <c r="C255" s="43"/>
      <c r="D255" s="44"/>
      <c r="G255" s="44"/>
      <c r="H255" s="44"/>
      <c r="I255" s="45"/>
      <c r="J255" s="33"/>
      <c r="K255" s="33"/>
    </row>
    <row r="256" spans="1:11" ht="14.25" customHeight="1" x14ac:dyDescent="0.25">
      <c r="A256" s="43"/>
      <c r="B256" s="43"/>
      <c r="C256" s="43"/>
      <c r="D256" s="44"/>
      <c r="G256" s="44"/>
      <c r="H256" s="44"/>
      <c r="I256" s="45"/>
      <c r="J256" s="33"/>
      <c r="K256" s="33"/>
    </row>
    <row r="257" spans="1:11" ht="14.25" customHeight="1" x14ac:dyDescent="0.25">
      <c r="A257" s="43"/>
      <c r="B257" s="43"/>
      <c r="C257" s="43"/>
      <c r="D257" s="44"/>
      <c r="G257" s="44"/>
      <c r="H257" s="44"/>
      <c r="I257" s="45"/>
      <c r="J257" s="33"/>
      <c r="K257" s="33"/>
    </row>
    <row r="258" spans="1:11" ht="14.25" customHeight="1" x14ac:dyDescent="0.25">
      <c r="A258" s="43"/>
      <c r="B258" s="43"/>
      <c r="C258" s="43"/>
      <c r="D258" s="44"/>
      <c r="G258" s="44"/>
      <c r="H258" s="44"/>
      <c r="I258" s="45"/>
      <c r="J258" s="33"/>
      <c r="K258" s="33"/>
    </row>
    <row r="259" spans="1:11" ht="14.25" customHeight="1" x14ac:dyDescent="0.25">
      <c r="A259" s="43"/>
      <c r="B259" s="43"/>
      <c r="C259" s="43"/>
      <c r="D259" s="44"/>
      <c r="G259" s="44"/>
      <c r="H259" s="44"/>
      <c r="I259" s="45"/>
      <c r="J259" s="33"/>
      <c r="K259" s="33"/>
    </row>
    <row r="260" spans="1:11" ht="14.25" customHeight="1" x14ac:dyDescent="0.25">
      <c r="A260" s="43"/>
      <c r="B260" s="43"/>
      <c r="C260" s="43"/>
      <c r="D260" s="44"/>
      <c r="G260" s="44"/>
      <c r="H260" s="44"/>
      <c r="I260" s="45"/>
      <c r="J260" s="33"/>
      <c r="K260" s="33"/>
    </row>
    <row r="261" spans="1:11" ht="14.25" customHeight="1" x14ac:dyDescent="0.25">
      <c r="A261" s="43"/>
      <c r="B261" s="43"/>
      <c r="C261" s="43"/>
      <c r="D261" s="44"/>
      <c r="G261" s="44"/>
      <c r="H261" s="44"/>
      <c r="I261" s="45"/>
      <c r="J261" s="33"/>
      <c r="K261" s="33"/>
    </row>
    <row r="262" spans="1:11" ht="14.25" customHeight="1" x14ac:dyDescent="0.25">
      <c r="A262" s="43"/>
      <c r="B262" s="43"/>
      <c r="C262" s="43"/>
      <c r="D262" s="44"/>
      <c r="G262" s="44"/>
      <c r="H262" s="44"/>
      <c r="I262" s="45"/>
      <c r="J262" s="33"/>
      <c r="K262" s="33"/>
    </row>
    <row r="263" spans="1:11" ht="14.25" customHeight="1" x14ac:dyDescent="0.25">
      <c r="A263" s="43"/>
      <c r="B263" s="43"/>
      <c r="C263" s="43"/>
      <c r="D263" s="44"/>
      <c r="G263" s="44"/>
      <c r="H263" s="44"/>
      <c r="I263" s="45"/>
      <c r="J263" s="33"/>
      <c r="K263" s="33"/>
    </row>
    <row r="264" spans="1:11" ht="14.25" customHeight="1" x14ac:dyDescent="0.25">
      <c r="A264" s="43"/>
      <c r="B264" s="43"/>
      <c r="C264" s="43"/>
      <c r="D264" s="44"/>
      <c r="G264" s="44"/>
      <c r="H264" s="44"/>
      <c r="I264" s="45"/>
      <c r="J264" s="33"/>
      <c r="K264" s="33"/>
    </row>
    <row r="265" spans="1:11" ht="14.25" customHeight="1" x14ac:dyDescent="0.25">
      <c r="A265" s="43"/>
      <c r="B265" s="43"/>
      <c r="C265" s="43"/>
      <c r="D265" s="44"/>
      <c r="G265" s="44"/>
      <c r="H265" s="44"/>
      <c r="I265" s="45"/>
      <c r="J265" s="33"/>
      <c r="K265" s="33"/>
    </row>
    <row r="266" spans="1:11" ht="14.25" customHeight="1" x14ac:dyDescent="0.25">
      <c r="A266" s="43"/>
      <c r="B266" s="43"/>
      <c r="C266" s="43"/>
      <c r="D266" s="44"/>
      <c r="G266" s="44"/>
      <c r="H266" s="44"/>
      <c r="I266" s="45"/>
      <c r="J266" s="33"/>
      <c r="K266" s="33"/>
    </row>
    <row r="267" spans="1:11" ht="14.25" customHeight="1" x14ac:dyDescent="0.25">
      <c r="A267" s="43"/>
      <c r="B267" s="43"/>
      <c r="C267" s="43"/>
      <c r="D267" s="44"/>
      <c r="G267" s="44"/>
      <c r="H267" s="44"/>
      <c r="I267" s="45"/>
      <c r="J267" s="33"/>
      <c r="K267" s="33"/>
    </row>
    <row r="268" spans="1:11" ht="14.25" customHeight="1" x14ac:dyDescent="0.25">
      <c r="A268" s="43"/>
      <c r="B268" s="43"/>
      <c r="C268" s="43"/>
      <c r="D268" s="44"/>
      <c r="G268" s="44"/>
      <c r="H268" s="44"/>
      <c r="I268" s="45"/>
      <c r="J268" s="33"/>
      <c r="K268" s="33"/>
    </row>
    <row r="269" spans="1:11" ht="14.25" customHeight="1" x14ac:dyDescent="0.25">
      <c r="A269" s="43"/>
      <c r="B269" s="43"/>
      <c r="C269" s="43"/>
      <c r="D269" s="44"/>
      <c r="G269" s="44"/>
      <c r="H269" s="44"/>
      <c r="I269" s="45"/>
      <c r="J269" s="33"/>
      <c r="K269" s="33"/>
    </row>
    <row r="270" spans="1:11" ht="14.25" customHeight="1" x14ac:dyDescent="0.25">
      <c r="A270" s="43"/>
      <c r="B270" s="43"/>
      <c r="C270" s="43"/>
      <c r="D270" s="44"/>
      <c r="G270" s="44"/>
      <c r="H270" s="44"/>
      <c r="I270" s="45"/>
      <c r="J270" s="33"/>
      <c r="K270" s="33"/>
    </row>
    <row r="271" spans="1:11" ht="14.25" customHeight="1" x14ac:dyDescent="0.25">
      <c r="A271" s="43"/>
      <c r="B271" s="43"/>
      <c r="C271" s="43"/>
      <c r="D271" s="44"/>
      <c r="G271" s="44"/>
      <c r="H271" s="44"/>
      <c r="I271" s="45"/>
      <c r="J271" s="33"/>
      <c r="K271" s="33"/>
    </row>
    <row r="272" spans="1:11" ht="14.25" customHeight="1" x14ac:dyDescent="0.25">
      <c r="A272" s="43"/>
      <c r="B272" s="43"/>
      <c r="C272" s="43"/>
      <c r="D272" s="44"/>
      <c r="G272" s="44"/>
      <c r="H272" s="44"/>
      <c r="I272" s="45"/>
      <c r="J272" s="33"/>
      <c r="K272" s="33"/>
    </row>
    <row r="273" spans="1:11" ht="14.25" customHeight="1" x14ac:dyDescent="0.25">
      <c r="A273" s="43"/>
      <c r="B273" s="43"/>
      <c r="C273" s="43"/>
      <c r="D273" s="44"/>
      <c r="G273" s="44"/>
      <c r="H273" s="44"/>
      <c r="I273" s="45"/>
      <c r="J273" s="33"/>
      <c r="K273" s="33"/>
    </row>
    <row r="274" spans="1:11" ht="14.25" customHeight="1" x14ac:dyDescent="0.25">
      <c r="A274" s="43"/>
      <c r="B274" s="43"/>
      <c r="C274" s="43"/>
      <c r="D274" s="44"/>
      <c r="G274" s="44"/>
      <c r="H274" s="44"/>
      <c r="I274" s="45"/>
      <c r="J274" s="33"/>
      <c r="K274" s="33"/>
    </row>
    <row r="275" spans="1:11" ht="14.25" customHeight="1" x14ac:dyDescent="0.25">
      <c r="A275" s="43"/>
      <c r="B275" s="43"/>
      <c r="C275" s="43"/>
      <c r="D275" s="44"/>
      <c r="G275" s="44"/>
      <c r="H275" s="44"/>
      <c r="I275" s="45"/>
      <c r="J275" s="33"/>
      <c r="K275" s="33"/>
    </row>
    <row r="276" spans="1:11" ht="14.25" customHeight="1" x14ac:dyDescent="0.25">
      <c r="A276" s="43"/>
      <c r="B276" s="43"/>
      <c r="C276" s="43"/>
      <c r="D276" s="44"/>
      <c r="G276" s="44"/>
      <c r="H276" s="44"/>
      <c r="I276" s="45"/>
      <c r="J276" s="33"/>
      <c r="K276" s="33"/>
    </row>
    <row r="277" spans="1:11" ht="14.25" customHeight="1" x14ac:dyDescent="0.25">
      <c r="A277" s="43"/>
      <c r="B277" s="43"/>
      <c r="C277" s="43"/>
      <c r="D277" s="44"/>
      <c r="G277" s="44"/>
      <c r="H277" s="44"/>
      <c r="I277" s="45"/>
      <c r="J277" s="33"/>
      <c r="K277" s="33"/>
    </row>
    <row r="278" spans="1:11" ht="14.25" customHeight="1" x14ac:dyDescent="0.25">
      <c r="A278" s="43"/>
      <c r="B278" s="43"/>
      <c r="C278" s="43"/>
      <c r="D278" s="44"/>
      <c r="G278" s="44"/>
      <c r="H278" s="44"/>
      <c r="I278" s="45"/>
      <c r="J278" s="33"/>
      <c r="K278" s="33"/>
    </row>
    <row r="279" spans="1:11" ht="14.25" customHeight="1" x14ac:dyDescent="0.25">
      <c r="A279" s="43"/>
      <c r="B279" s="43"/>
      <c r="C279" s="43"/>
      <c r="D279" s="44"/>
      <c r="G279" s="44"/>
      <c r="H279" s="44"/>
      <c r="I279" s="45"/>
      <c r="J279" s="33"/>
      <c r="K279" s="33"/>
    </row>
    <row r="280" spans="1:11" ht="14.25" customHeight="1" x14ac:dyDescent="0.25">
      <c r="A280" s="43"/>
      <c r="B280" s="43"/>
      <c r="C280" s="43"/>
      <c r="D280" s="44"/>
      <c r="G280" s="44"/>
      <c r="H280" s="44"/>
      <c r="I280" s="45"/>
      <c r="J280" s="33"/>
      <c r="K280" s="33"/>
    </row>
    <row r="281" spans="1:11" ht="14.25" customHeight="1" x14ac:dyDescent="0.25">
      <c r="A281" s="43"/>
      <c r="B281" s="43"/>
      <c r="C281" s="43"/>
      <c r="D281" s="44"/>
      <c r="G281" s="44"/>
      <c r="H281" s="44"/>
      <c r="I281" s="45"/>
      <c r="J281" s="33"/>
      <c r="K281" s="33"/>
    </row>
    <row r="282" spans="1:11" ht="14.25" customHeight="1" x14ac:dyDescent="0.25">
      <c r="A282" s="43"/>
      <c r="B282" s="43"/>
      <c r="C282" s="43"/>
      <c r="D282" s="44"/>
      <c r="G282" s="44"/>
      <c r="H282" s="44"/>
      <c r="I282" s="45"/>
      <c r="J282" s="33"/>
      <c r="K282" s="33"/>
    </row>
    <row r="283" spans="1:11" ht="14.25" customHeight="1" x14ac:dyDescent="0.25">
      <c r="A283" s="43"/>
      <c r="B283" s="43"/>
      <c r="C283" s="43"/>
      <c r="D283" s="44"/>
      <c r="G283" s="44"/>
      <c r="H283" s="44"/>
      <c r="I283" s="45"/>
      <c r="J283" s="33"/>
      <c r="K283" s="33"/>
    </row>
    <row r="284" spans="1:11" ht="14.25" customHeight="1" x14ac:dyDescent="0.25">
      <c r="A284" s="43"/>
      <c r="B284" s="43"/>
      <c r="C284" s="43"/>
      <c r="D284" s="44"/>
      <c r="G284" s="44"/>
      <c r="H284" s="44"/>
      <c r="I284" s="45"/>
      <c r="J284" s="33"/>
      <c r="K284" s="33"/>
    </row>
    <row r="285" spans="1:11" ht="14.25" customHeight="1" x14ac:dyDescent="0.25">
      <c r="A285" s="43"/>
      <c r="B285" s="43"/>
      <c r="C285" s="43"/>
      <c r="D285" s="44"/>
      <c r="G285" s="44"/>
      <c r="H285" s="44"/>
      <c r="I285" s="45"/>
      <c r="J285" s="33"/>
      <c r="K285" s="33"/>
    </row>
    <row r="286" spans="1:11" ht="14.25" customHeight="1" x14ac:dyDescent="0.25">
      <c r="A286" s="43"/>
      <c r="B286" s="43"/>
      <c r="C286" s="43"/>
      <c r="D286" s="44"/>
      <c r="G286" s="44"/>
      <c r="H286" s="44"/>
      <c r="I286" s="45"/>
      <c r="J286" s="33"/>
      <c r="K286" s="33"/>
    </row>
    <row r="287" spans="1:11" ht="14.25" customHeight="1" x14ac:dyDescent="0.25">
      <c r="A287" s="43"/>
      <c r="B287" s="43"/>
      <c r="C287" s="43"/>
      <c r="D287" s="44"/>
      <c r="G287" s="44"/>
      <c r="H287" s="44"/>
      <c r="I287" s="45"/>
      <c r="J287" s="33"/>
      <c r="K287" s="33"/>
    </row>
    <row r="288" spans="1:11" ht="14.25" customHeight="1" x14ac:dyDescent="0.25">
      <c r="A288" s="43"/>
      <c r="B288" s="43"/>
      <c r="C288" s="43"/>
      <c r="D288" s="44"/>
      <c r="G288" s="44"/>
      <c r="H288" s="44"/>
      <c r="I288" s="45"/>
      <c r="J288" s="33"/>
      <c r="K288" s="33"/>
    </row>
    <row r="289" spans="1:11" ht="14.25" customHeight="1" x14ac:dyDescent="0.25">
      <c r="A289" s="43"/>
      <c r="B289" s="43"/>
      <c r="C289" s="43"/>
      <c r="D289" s="44"/>
      <c r="G289" s="44"/>
      <c r="H289" s="44"/>
      <c r="I289" s="45"/>
      <c r="J289" s="33"/>
      <c r="K289" s="33"/>
    </row>
    <row r="290" spans="1:11" ht="14.25" customHeight="1" x14ac:dyDescent="0.25">
      <c r="A290" s="43"/>
      <c r="B290" s="43"/>
      <c r="C290" s="43"/>
      <c r="D290" s="44"/>
      <c r="G290" s="44"/>
      <c r="H290" s="44"/>
      <c r="I290" s="45"/>
      <c r="J290" s="33"/>
      <c r="K290" s="33"/>
    </row>
    <row r="291" spans="1:11" ht="14.25" customHeight="1" x14ac:dyDescent="0.25">
      <c r="A291" s="43"/>
      <c r="B291" s="43"/>
      <c r="C291" s="43"/>
      <c r="D291" s="44"/>
      <c r="G291" s="44"/>
      <c r="H291" s="44"/>
      <c r="I291" s="45"/>
      <c r="J291" s="33"/>
      <c r="K291" s="33"/>
    </row>
    <row r="292" spans="1:11" ht="14.25" customHeight="1" x14ac:dyDescent="0.25">
      <c r="A292" s="43"/>
      <c r="B292" s="43"/>
      <c r="C292" s="43"/>
      <c r="D292" s="44"/>
      <c r="G292" s="44"/>
      <c r="H292" s="44"/>
      <c r="I292" s="45"/>
      <c r="J292" s="33"/>
      <c r="K292" s="33"/>
    </row>
    <row r="293" spans="1:11" ht="14.25" customHeight="1" x14ac:dyDescent="0.25">
      <c r="A293" s="43"/>
      <c r="B293" s="43"/>
      <c r="C293" s="43"/>
      <c r="D293" s="44"/>
      <c r="G293" s="44"/>
      <c r="H293" s="44"/>
      <c r="I293" s="45"/>
      <c r="J293" s="33"/>
      <c r="K293" s="33"/>
    </row>
    <row r="294" spans="1:11" ht="14.25" customHeight="1" x14ac:dyDescent="0.25">
      <c r="A294" s="43"/>
      <c r="B294" s="43"/>
      <c r="C294" s="43"/>
      <c r="D294" s="44"/>
      <c r="G294" s="44"/>
      <c r="H294" s="44"/>
      <c r="I294" s="45"/>
      <c r="J294" s="33"/>
      <c r="K294" s="33"/>
    </row>
    <row r="295" spans="1:11" ht="14.25" customHeight="1" x14ac:dyDescent="0.25">
      <c r="A295" s="43"/>
      <c r="B295" s="43"/>
      <c r="C295" s="43"/>
      <c r="D295" s="44"/>
      <c r="G295" s="44"/>
      <c r="H295" s="44"/>
      <c r="I295" s="45"/>
      <c r="J295" s="33"/>
      <c r="K295" s="33"/>
    </row>
    <row r="296" spans="1:11" ht="14.25" customHeight="1" x14ac:dyDescent="0.25">
      <c r="A296" s="43"/>
      <c r="B296" s="43"/>
      <c r="C296" s="43"/>
      <c r="D296" s="44"/>
      <c r="G296" s="44"/>
      <c r="H296" s="44"/>
      <c r="I296" s="45"/>
      <c r="J296" s="33"/>
      <c r="K296" s="33"/>
    </row>
    <row r="297" spans="1:11" ht="14.25" customHeight="1" x14ac:dyDescent="0.25">
      <c r="A297" s="43"/>
      <c r="B297" s="43"/>
      <c r="C297" s="43"/>
      <c r="D297" s="44"/>
      <c r="G297" s="44"/>
      <c r="H297" s="44"/>
      <c r="I297" s="45"/>
      <c r="J297" s="33"/>
      <c r="K297" s="33"/>
    </row>
    <row r="298" spans="1:11" ht="14.25" customHeight="1" x14ac:dyDescent="0.25">
      <c r="A298" s="43"/>
      <c r="B298" s="43"/>
      <c r="C298" s="43"/>
      <c r="D298" s="44"/>
      <c r="G298" s="44"/>
      <c r="H298" s="44"/>
      <c r="I298" s="45"/>
      <c r="J298" s="33"/>
      <c r="K298" s="33"/>
    </row>
    <row r="299" spans="1:11" ht="14.25" customHeight="1" x14ac:dyDescent="0.25">
      <c r="A299" s="43"/>
      <c r="B299" s="43"/>
      <c r="C299" s="43"/>
      <c r="D299" s="44"/>
      <c r="G299" s="44"/>
      <c r="H299" s="44"/>
      <c r="I299" s="45"/>
      <c r="J299" s="33"/>
      <c r="K299" s="33"/>
    </row>
    <row r="300" spans="1:11" ht="14.25" customHeight="1" x14ac:dyDescent="0.25">
      <c r="A300" s="43"/>
      <c r="B300" s="43"/>
      <c r="C300" s="43"/>
      <c r="D300" s="44"/>
      <c r="G300" s="44"/>
      <c r="H300" s="44"/>
      <c r="I300" s="45"/>
      <c r="J300" s="33"/>
      <c r="K300" s="33"/>
    </row>
    <row r="301" spans="1:11" ht="14.25" customHeight="1" x14ac:dyDescent="0.25">
      <c r="A301" s="43"/>
      <c r="B301" s="43"/>
      <c r="C301" s="43"/>
      <c r="D301" s="44"/>
      <c r="G301" s="44"/>
      <c r="H301" s="44"/>
      <c r="I301" s="45"/>
      <c r="J301" s="33"/>
      <c r="K301" s="33"/>
    </row>
    <row r="302" spans="1:11" ht="14.25" customHeight="1" x14ac:dyDescent="0.25">
      <c r="A302" s="43"/>
      <c r="B302" s="43"/>
      <c r="C302" s="43"/>
      <c r="D302" s="44"/>
      <c r="G302" s="44"/>
      <c r="H302" s="44"/>
      <c r="I302" s="45"/>
      <c r="J302" s="33"/>
      <c r="K302" s="33"/>
    </row>
    <row r="303" spans="1:11" ht="14.25" customHeight="1" x14ac:dyDescent="0.25">
      <c r="A303" s="43"/>
      <c r="B303" s="43"/>
      <c r="C303" s="43"/>
      <c r="D303" s="44"/>
      <c r="G303" s="44"/>
      <c r="H303" s="44"/>
      <c r="I303" s="45"/>
      <c r="J303" s="33"/>
      <c r="K303" s="33"/>
    </row>
    <row r="304" spans="1:11" ht="14.25" customHeight="1" x14ac:dyDescent="0.25">
      <c r="A304" s="43"/>
      <c r="B304" s="43"/>
      <c r="C304" s="43"/>
      <c r="D304" s="44"/>
      <c r="G304" s="44"/>
      <c r="H304" s="44"/>
      <c r="I304" s="45"/>
      <c r="J304" s="33"/>
      <c r="K304" s="33"/>
    </row>
    <row r="305" spans="1:11" ht="14.25" customHeight="1" x14ac:dyDescent="0.25">
      <c r="A305" s="43"/>
      <c r="B305" s="43"/>
      <c r="C305" s="43"/>
      <c r="D305" s="44"/>
      <c r="G305" s="44"/>
      <c r="H305" s="44"/>
      <c r="I305" s="45"/>
      <c r="J305" s="33"/>
      <c r="K305" s="33"/>
    </row>
    <row r="306" spans="1:11" ht="14.25" customHeight="1" x14ac:dyDescent="0.25">
      <c r="A306" s="43"/>
      <c r="B306" s="43"/>
      <c r="C306" s="43"/>
      <c r="D306" s="44"/>
      <c r="G306" s="44"/>
      <c r="H306" s="44"/>
      <c r="I306" s="45"/>
      <c r="J306" s="33"/>
      <c r="K306" s="33"/>
    </row>
    <row r="307" spans="1:11" ht="14.25" customHeight="1" x14ac:dyDescent="0.25">
      <c r="A307" s="43"/>
      <c r="B307" s="43"/>
      <c r="C307" s="43"/>
      <c r="D307" s="44"/>
      <c r="G307" s="44"/>
      <c r="H307" s="44"/>
      <c r="I307" s="45"/>
      <c r="J307" s="33"/>
      <c r="K307" s="33"/>
    </row>
    <row r="308" spans="1:11" ht="14.25" customHeight="1" x14ac:dyDescent="0.25">
      <c r="A308" s="43"/>
      <c r="B308" s="43"/>
      <c r="C308" s="43"/>
      <c r="D308" s="44"/>
      <c r="G308" s="44"/>
      <c r="H308" s="44"/>
      <c r="I308" s="45"/>
      <c r="J308" s="33"/>
      <c r="K308" s="33"/>
    </row>
    <row r="309" spans="1:11" ht="14.25" customHeight="1" x14ac:dyDescent="0.25">
      <c r="A309" s="43"/>
      <c r="B309" s="43"/>
      <c r="C309" s="43"/>
      <c r="D309" s="44"/>
      <c r="G309" s="44"/>
      <c r="H309" s="44"/>
      <c r="I309" s="45"/>
      <c r="J309" s="33"/>
      <c r="K309" s="33"/>
    </row>
    <row r="310" spans="1:11" ht="14.25" customHeight="1" x14ac:dyDescent="0.25">
      <c r="A310" s="43"/>
      <c r="B310" s="43"/>
      <c r="C310" s="43"/>
      <c r="D310" s="44"/>
      <c r="G310" s="44"/>
      <c r="H310" s="44"/>
      <c r="I310" s="45"/>
      <c r="J310" s="33"/>
      <c r="K310" s="33"/>
    </row>
    <row r="311" spans="1:11" ht="14.25" customHeight="1" x14ac:dyDescent="0.25">
      <c r="A311" s="43"/>
      <c r="B311" s="43"/>
      <c r="C311" s="43"/>
      <c r="D311" s="44"/>
      <c r="G311" s="44"/>
      <c r="H311" s="44"/>
      <c r="I311" s="45"/>
      <c r="J311" s="33"/>
      <c r="K311" s="33"/>
    </row>
    <row r="312" spans="1:11" ht="14.25" customHeight="1" x14ac:dyDescent="0.25">
      <c r="A312" s="43"/>
      <c r="B312" s="43"/>
      <c r="C312" s="43"/>
      <c r="D312" s="44"/>
      <c r="G312" s="44"/>
      <c r="H312" s="44"/>
      <c r="I312" s="45"/>
      <c r="J312" s="33"/>
      <c r="K312" s="33"/>
    </row>
    <row r="313" spans="1:11" ht="14.25" customHeight="1" x14ac:dyDescent="0.25">
      <c r="A313" s="43"/>
      <c r="B313" s="43"/>
      <c r="C313" s="43"/>
      <c r="D313" s="44"/>
      <c r="G313" s="44"/>
      <c r="H313" s="44"/>
      <c r="I313" s="45"/>
      <c r="J313" s="33"/>
      <c r="K313" s="33"/>
    </row>
    <row r="314" spans="1:11" ht="14.25" customHeight="1" x14ac:dyDescent="0.25">
      <c r="A314" s="43"/>
      <c r="B314" s="43"/>
      <c r="C314" s="43"/>
      <c r="D314" s="44"/>
      <c r="G314" s="44"/>
      <c r="H314" s="44"/>
      <c r="I314" s="45"/>
      <c r="J314" s="33"/>
      <c r="K314" s="33"/>
    </row>
    <row r="315" spans="1:11" ht="14.25" customHeight="1" x14ac:dyDescent="0.25">
      <c r="A315" s="43"/>
      <c r="B315" s="43"/>
      <c r="C315" s="43"/>
      <c r="D315" s="44"/>
      <c r="G315" s="44"/>
      <c r="H315" s="44"/>
      <c r="I315" s="45"/>
      <c r="J315" s="33"/>
      <c r="K315" s="33"/>
    </row>
    <row r="316" spans="1:11" ht="14.25" customHeight="1" x14ac:dyDescent="0.25">
      <c r="A316" s="43"/>
      <c r="B316" s="43"/>
      <c r="C316" s="43"/>
      <c r="D316" s="44"/>
      <c r="G316" s="44"/>
      <c r="H316" s="44"/>
      <c r="I316" s="45"/>
      <c r="J316" s="33"/>
      <c r="K316" s="33"/>
    </row>
    <row r="317" spans="1:11" ht="14.25" customHeight="1" x14ac:dyDescent="0.25">
      <c r="A317" s="43"/>
      <c r="B317" s="43"/>
      <c r="C317" s="43"/>
      <c r="D317" s="44"/>
      <c r="G317" s="44"/>
      <c r="H317" s="44"/>
      <c r="I317" s="45"/>
      <c r="J317" s="33"/>
      <c r="K317" s="33"/>
    </row>
    <row r="318" spans="1:11" ht="14.25" customHeight="1" x14ac:dyDescent="0.25">
      <c r="A318" s="43"/>
      <c r="B318" s="43"/>
      <c r="C318" s="43"/>
      <c r="D318" s="44"/>
      <c r="G318" s="44"/>
      <c r="H318" s="44"/>
      <c r="I318" s="45"/>
      <c r="J318" s="33"/>
      <c r="K318" s="33"/>
    </row>
    <row r="319" spans="1:11" ht="14.25" customHeight="1" x14ac:dyDescent="0.25">
      <c r="A319" s="43"/>
      <c r="B319" s="43"/>
      <c r="C319" s="43"/>
      <c r="D319" s="44"/>
      <c r="G319" s="44"/>
      <c r="H319" s="44"/>
      <c r="I319" s="45"/>
      <c r="J319" s="33"/>
      <c r="K319" s="33"/>
    </row>
    <row r="320" spans="1:11" ht="14.25" customHeight="1" x14ac:dyDescent="0.25">
      <c r="A320" s="43"/>
      <c r="B320" s="43"/>
      <c r="C320" s="43"/>
      <c r="D320" s="44"/>
      <c r="G320" s="44"/>
      <c r="H320" s="44"/>
      <c r="I320" s="45"/>
      <c r="J320" s="33"/>
      <c r="K320" s="33"/>
    </row>
    <row r="321" spans="1:11" ht="14.25" customHeight="1" x14ac:dyDescent="0.25">
      <c r="A321" s="43"/>
      <c r="B321" s="43"/>
      <c r="C321" s="43"/>
      <c r="D321" s="44"/>
      <c r="G321" s="44"/>
      <c r="H321" s="44"/>
      <c r="I321" s="45"/>
      <c r="J321" s="33"/>
      <c r="K321" s="33"/>
    </row>
    <row r="322" spans="1:11" ht="14.25" customHeight="1" x14ac:dyDescent="0.25">
      <c r="A322" s="43"/>
      <c r="B322" s="43"/>
      <c r="C322" s="43"/>
      <c r="D322" s="44"/>
      <c r="G322" s="44"/>
      <c r="H322" s="44"/>
      <c r="I322" s="45"/>
      <c r="J322" s="33"/>
      <c r="K322" s="33"/>
    </row>
    <row r="323" spans="1:11" ht="14.25" customHeight="1" x14ac:dyDescent="0.25">
      <c r="A323" s="43"/>
      <c r="B323" s="43"/>
      <c r="C323" s="43"/>
      <c r="D323" s="44"/>
      <c r="G323" s="44"/>
      <c r="H323" s="44"/>
      <c r="I323" s="45"/>
      <c r="J323" s="33"/>
      <c r="K323" s="33"/>
    </row>
    <row r="324" spans="1:11" ht="14.25" customHeight="1" x14ac:dyDescent="0.25">
      <c r="A324" s="43"/>
      <c r="B324" s="43"/>
      <c r="C324" s="43"/>
      <c r="D324" s="44"/>
      <c r="G324" s="44"/>
      <c r="H324" s="44"/>
      <c r="I324" s="45"/>
      <c r="J324" s="33"/>
      <c r="K324" s="33"/>
    </row>
    <row r="325" spans="1:11" ht="14.25" customHeight="1" x14ac:dyDescent="0.25">
      <c r="A325" s="43"/>
      <c r="B325" s="43"/>
      <c r="C325" s="43"/>
      <c r="D325" s="44"/>
      <c r="G325" s="44"/>
      <c r="H325" s="44"/>
      <c r="I325" s="45"/>
      <c r="J325" s="33"/>
      <c r="K325" s="33"/>
    </row>
    <row r="326" spans="1:11" ht="14.25" customHeight="1" x14ac:dyDescent="0.25">
      <c r="A326" s="43"/>
      <c r="B326" s="43"/>
      <c r="C326" s="43"/>
      <c r="D326" s="44"/>
      <c r="G326" s="44"/>
      <c r="H326" s="44"/>
      <c r="I326" s="45"/>
      <c r="J326" s="33"/>
      <c r="K326" s="33"/>
    </row>
    <row r="327" spans="1:11" ht="14.25" customHeight="1" x14ac:dyDescent="0.25">
      <c r="A327" s="43"/>
      <c r="B327" s="43"/>
      <c r="C327" s="43"/>
      <c r="D327" s="44"/>
      <c r="G327" s="44"/>
      <c r="H327" s="44"/>
      <c r="I327" s="45"/>
      <c r="J327" s="33"/>
      <c r="K327" s="33"/>
    </row>
    <row r="328" spans="1:11" ht="14.25" customHeight="1" x14ac:dyDescent="0.25">
      <c r="A328" s="43"/>
      <c r="B328" s="43"/>
      <c r="C328" s="43"/>
      <c r="D328" s="44"/>
      <c r="G328" s="44"/>
      <c r="H328" s="44"/>
      <c r="I328" s="45"/>
      <c r="J328" s="33"/>
      <c r="K328" s="33"/>
    </row>
    <row r="329" spans="1:11" ht="14.25" customHeight="1" x14ac:dyDescent="0.25">
      <c r="A329" s="43"/>
      <c r="B329" s="43"/>
      <c r="C329" s="43"/>
      <c r="D329" s="44"/>
      <c r="G329" s="44"/>
      <c r="H329" s="44"/>
      <c r="I329" s="45"/>
      <c r="J329" s="33"/>
      <c r="K329" s="33"/>
    </row>
    <row r="330" spans="1:11" ht="14.25" customHeight="1" x14ac:dyDescent="0.25">
      <c r="A330" s="43"/>
      <c r="B330" s="43"/>
      <c r="C330" s="43"/>
      <c r="D330" s="44"/>
      <c r="G330" s="44"/>
      <c r="H330" s="44"/>
      <c r="I330" s="45"/>
      <c r="J330" s="33"/>
      <c r="K330" s="33"/>
    </row>
    <row r="331" spans="1:11" ht="14.25" customHeight="1" x14ac:dyDescent="0.25">
      <c r="A331" s="43"/>
      <c r="B331" s="43"/>
      <c r="C331" s="43"/>
      <c r="D331" s="44"/>
      <c r="G331" s="44"/>
      <c r="H331" s="44"/>
      <c r="I331" s="45"/>
      <c r="J331" s="33"/>
      <c r="K331" s="33"/>
    </row>
    <row r="332" spans="1:11" ht="14.25" customHeight="1" x14ac:dyDescent="0.25">
      <c r="A332" s="43"/>
      <c r="B332" s="43"/>
      <c r="C332" s="43"/>
      <c r="D332" s="44"/>
      <c r="G332" s="44"/>
      <c r="H332" s="44"/>
      <c r="I332" s="45"/>
      <c r="J332" s="33"/>
      <c r="K332" s="33"/>
    </row>
    <row r="333" spans="1:11" ht="14.25" customHeight="1" x14ac:dyDescent="0.25">
      <c r="A333" s="43"/>
      <c r="B333" s="43"/>
      <c r="C333" s="43"/>
      <c r="D333" s="44"/>
      <c r="G333" s="44"/>
      <c r="H333" s="44"/>
      <c r="I333" s="45"/>
      <c r="J333" s="33"/>
      <c r="K333" s="33"/>
    </row>
    <row r="334" spans="1:11" ht="14.25" customHeight="1" x14ac:dyDescent="0.25">
      <c r="A334" s="43"/>
      <c r="B334" s="43"/>
      <c r="C334" s="43"/>
      <c r="D334" s="44"/>
      <c r="G334" s="44"/>
      <c r="H334" s="44"/>
      <c r="I334" s="45"/>
      <c r="J334" s="33"/>
      <c r="K334" s="33"/>
    </row>
    <row r="335" spans="1:11" ht="14.25" customHeight="1" x14ac:dyDescent="0.25">
      <c r="A335" s="43"/>
      <c r="B335" s="43"/>
      <c r="C335" s="43"/>
      <c r="D335" s="44"/>
      <c r="G335" s="44"/>
      <c r="H335" s="44"/>
      <c r="I335" s="45"/>
      <c r="J335" s="33"/>
      <c r="K335" s="33"/>
    </row>
    <row r="336" spans="1:11" ht="14.25" customHeight="1" x14ac:dyDescent="0.25">
      <c r="A336" s="43"/>
      <c r="B336" s="43"/>
      <c r="C336" s="43"/>
      <c r="D336" s="44"/>
      <c r="G336" s="44"/>
      <c r="H336" s="44"/>
      <c r="I336" s="45"/>
      <c r="J336" s="33"/>
      <c r="K336" s="33"/>
    </row>
    <row r="337" spans="1:11" ht="14.25" customHeight="1" x14ac:dyDescent="0.25">
      <c r="A337" s="43"/>
      <c r="B337" s="43"/>
      <c r="C337" s="43"/>
      <c r="D337" s="44"/>
      <c r="G337" s="44"/>
      <c r="H337" s="44"/>
      <c r="I337" s="45"/>
      <c r="J337" s="33"/>
      <c r="K337" s="33"/>
    </row>
    <row r="338" spans="1:11" ht="14.25" customHeight="1" x14ac:dyDescent="0.25">
      <c r="A338" s="43"/>
      <c r="B338" s="43"/>
      <c r="C338" s="43"/>
      <c r="D338" s="44"/>
      <c r="G338" s="44"/>
      <c r="H338" s="44"/>
      <c r="I338" s="45"/>
      <c r="J338" s="33"/>
      <c r="K338" s="33"/>
    </row>
    <row r="339" spans="1:11" ht="14.25" customHeight="1" x14ac:dyDescent="0.25">
      <c r="A339" s="43"/>
      <c r="B339" s="43"/>
      <c r="C339" s="43"/>
      <c r="D339" s="44"/>
      <c r="G339" s="44"/>
      <c r="H339" s="44"/>
      <c r="I339" s="45"/>
      <c r="J339" s="33"/>
      <c r="K339" s="33"/>
    </row>
    <row r="340" spans="1:11" ht="14.25" customHeight="1" x14ac:dyDescent="0.25">
      <c r="A340" s="43"/>
      <c r="B340" s="43"/>
      <c r="C340" s="43"/>
      <c r="D340" s="44"/>
      <c r="G340" s="44"/>
      <c r="H340" s="44"/>
      <c r="I340" s="45"/>
      <c r="J340" s="33"/>
      <c r="K340" s="33"/>
    </row>
    <row r="341" spans="1:11" ht="14.25" customHeight="1" x14ac:dyDescent="0.25">
      <c r="A341" s="43"/>
      <c r="B341" s="43"/>
      <c r="C341" s="43"/>
      <c r="D341" s="44"/>
      <c r="G341" s="44"/>
      <c r="H341" s="44"/>
      <c r="I341" s="45"/>
      <c r="J341" s="33"/>
      <c r="K341" s="33"/>
    </row>
    <row r="342" spans="1:11" ht="14.25" customHeight="1" x14ac:dyDescent="0.25">
      <c r="A342" s="43"/>
      <c r="B342" s="43"/>
      <c r="C342" s="43"/>
      <c r="D342" s="44"/>
      <c r="G342" s="44"/>
      <c r="H342" s="44"/>
      <c r="I342" s="45"/>
      <c r="J342" s="33"/>
      <c r="K342" s="33"/>
    </row>
    <row r="343" spans="1:11" ht="14.25" customHeight="1" x14ac:dyDescent="0.25">
      <c r="A343" s="43"/>
      <c r="B343" s="43"/>
      <c r="C343" s="43"/>
      <c r="D343" s="44"/>
      <c r="G343" s="44"/>
      <c r="H343" s="44"/>
      <c r="I343" s="45"/>
      <c r="J343" s="33"/>
      <c r="K343" s="33"/>
    </row>
    <row r="344" spans="1:11" ht="14.25" customHeight="1" x14ac:dyDescent="0.25">
      <c r="A344" s="43"/>
      <c r="B344" s="43"/>
      <c r="C344" s="43"/>
      <c r="D344" s="44"/>
      <c r="G344" s="44"/>
      <c r="H344" s="44"/>
      <c r="I344" s="45"/>
      <c r="J344" s="33"/>
      <c r="K344" s="33"/>
    </row>
    <row r="345" spans="1:11" ht="14.25" customHeight="1" x14ac:dyDescent="0.25">
      <c r="A345" s="43"/>
      <c r="B345" s="43"/>
      <c r="C345" s="43"/>
      <c r="D345" s="44"/>
      <c r="G345" s="44"/>
      <c r="H345" s="44"/>
      <c r="I345" s="45"/>
      <c r="J345" s="33"/>
      <c r="K345" s="33"/>
    </row>
    <row r="346" spans="1:11" ht="14.25" customHeight="1" x14ac:dyDescent="0.25">
      <c r="A346" s="43"/>
      <c r="B346" s="43"/>
      <c r="C346" s="43"/>
      <c r="D346" s="44"/>
      <c r="G346" s="44"/>
      <c r="H346" s="44"/>
      <c r="I346" s="45"/>
      <c r="J346" s="33"/>
      <c r="K346" s="33"/>
    </row>
    <row r="347" spans="1:11" ht="14.25" customHeight="1" x14ac:dyDescent="0.25">
      <c r="A347" s="43"/>
      <c r="B347" s="43"/>
      <c r="C347" s="43"/>
      <c r="D347" s="44"/>
      <c r="G347" s="44"/>
      <c r="H347" s="44"/>
      <c r="I347" s="45"/>
      <c r="J347" s="33"/>
      <c r="K347" s="33"/>
    </row>
    <row r="348" spans="1:11" ht="14.25" customHeight="1" x14ac:dyDescent="0.25">
      <c r="A348" s="43"/>
      <c r="B348" s="43"/>
      <c r="C348" s="43"/>
      <c r="D348" s="44"/>
      <c r="G348" s="44"/>
      <c r="H348" s="44"/>
      <c r="I348" s="45"/>
      <c r="J348" s="33"/>
      <c r="K348" s="33"/>
    </row>
    <row r="349" spans="1:11" ht="14.25" customHeight="1" x14ac:dyDescent="0.25">
      <c r="A349" s="43"/>
      <c r="B349" s="43"/>
      <c r="C349" s="43"/>
      <c r="D349" s="44"/>
      <c r="G349" s="44"/>
      <c r="H349" s="44"/>
      <c r="I349" s="45"/>
      <c r="J349" s="33"/>
      <c r="K349" s="33"/>
    </row>
    <row r="350" spans="1:11" ht="14.25" customHeight="1" x14ac:dyDescent="0.25">
      <c r="A350" s="43"/>
      <c r="B350" s="43"/>
      <c r="C350" s="43"/>
      <c r="D350" s="44"/>
      <c r="G350" s="44"/>
      <c r="H350" s="44"/>
      <c r="I350" s="45"/>
      <c r="J350" s="33"/>
      <c r="K350" s="33"/>
    </row>
    <row r="351" spans="1:11" ht="14.25" customHeight="1" x14ac:dyDescent="0.25">
      <c r="A351" s="43"/>
      <c r="B351" s="43"/>
      <c r="C351" s="43"/>
      <c r="D351" s="44"/>
      <c r="G351" s="44"/>
      <c r="H351" s="44"/>
      <c r="I351" s="45"/>
      <c r="J351" s="33"/>
      <c r="K351" s="33"/>
    </row>
    <row r="352" spans="1:11" ht="14.25" customHeight="1" x14ac:dyDescent="0.25">
      <c r="A352" s="43"/>
      <c r="B352" s="43"/>
      <c r="C352" s="43"/>
      <c r="D352" s="44"/>
      <c r="G352" s="44"/>
      <c r="H352" s="44"/>
      <c r="I352" s="45"/>
      <c r="J352" s="33"/>
      <c r="K352" s="33"/>
    </row>
    <row r="353" spans="1:11" ht="14.25" customHeight="1" x14ac:dyDescent="0.25">
      <c r="A353" s="43"/>
      <c r="B353" s="43"/>
      <c r="C353" s="43"/>
      <c r="D353" s="44"/>
      <c r="G353" s="44"/>
      <c r="H353" s="44"/>
      <c r="I353" s="45"/>
      <c r="J353" s="33"/>
      <c r="K353" s="33"/>
    </row>
    <row r="354" spans="1:11" ht="14.25" customHeight="1" x14ac:dyDescent="0.25">
      <c r="A354" s="43"/>
      <c r="B354" s="43"/>
      <c r="C354" s="43"/>
      <c r="D354" s="44"/>
      <c r="G354" s="44"/>
      <c r="H354" s="44"/>
      <c r="I354" s="45"/>
      <c r="J354" s="33"/>
      <c r="K354" s="33"/>
    </row>
    <row r="355" spans="1:11" ht="14.25" customHeight="1" x14ac:dyDescent="0.25">
      <c r="A355" s="43"/>
      <c r="B355" s="43"/>
      <c r="C355" s="43"/>
      <c r="D355" s="44"/>
      <c r="G355" s="44"/>
      <c r="H355" s="44"/>
      <c r="I355" s="45"/>
      <c r="J355" s="33"/>
      <c r="K355" s="33"/>
    </row>
    <row r="356" spans="1:11" ht="14.25" customHeight="1" x14ac:dyDescent="0.25">
      <c r="A356" s="43"/>
      <c r="B356" s="43"/>
      <c r="C356" s="43"/>
      <c r="D356" s="44"/>
      <c r="G356" s="44"/>
      <c r="H356" s="44"/>
      <c r="I356" s="45"/>
      <c r="J356" s="33"/>
      <c r="K356" s="33"/>
    </row>
    <row r="357" spans="1:11" ht="14.25" customHeight="1" x14ac:dyDescent="0.25">
      <c r="A357" s="43"/>
      <c r="B357" s="43"/>
      <c r="C357" s="43"/>
      <c r="D357" s="44"/>
      <c r="G357" s="44"/>
      <c r="H357" s="44"/>
      <c r="I357" s="45"/>
      <c r="J357" s="33"/>
      <c r="K357" s="33"/>
    </row>
    <row r="358" spans="1:11" ht="14.25" customHeight="1" x14ac:dyDescent="0.25">
      <c r="A358" s="43"/>
      <c r="B358" s="43"/>
      <c r="C358" s="43"/>
      <c r="D358" s="44"/>
      <c r="G358" s="44"/>
      <c r="H358" s="44"/>
      <c r="I358" s="45"/>
      <c r="J358" s="33"/>
      <c r="K358" s="33"/>
    </row>
    <row r="359" spans="1:11" ht="14.25" customHeight="1" x14ac:dyDescent="0.25">
      <c r="A359" s="43"/>
      <c r="B359" s="43"/>
      <c r="C359" s="43"/>
      <c r="D359" s="44"/>
      <c r="G359" s="44"/>
      <c r="H359" s="44"/>
      <c r="I359" s="45"/>
      <c r="J359" s="33"/>
      <c r="K359" s="33"/>
    </row>
    <row r="360" spans="1:11" ht="14.25" customHeight="1" x14ac:dyDescent="0.25">
      <c r="A360" s="43"/>
      <c r="B360" s="43"/>
      <c r="C360" s="43"/>
      <c r="D360" s="44"/>
      <c r="G360" s="44"/>
      <c r="H360" s="44"/>
      <c r="I360" s="45"/>
      <c r="J360" s="33"/>
      <c r="K360" s="33"/>
    </row>
    <row r="361" spans="1:11" ht="14.25" customHeight="1" x14ac:dyDescent="0.25">
      <c r="A361" s="43"/>
      <c r="B361" s="43"/>
      <c r="C361" s="43"/>
      <c r="D361" s="44"/>
      <c r="G361" s="44"/>
      <c r="H361" s="44"/>
      <c r="I361" s="45"/>
      <c r="J361" s="33"/>
      <c r="K361" s="33"/>
    </row>
    <row r="362" spans="1:11" ht="14.25" customHeight="1" x14ac:dyDescent="0.25">
      <c r="A362" s="43"/>
      <c r="B362" s="43"/>
      <c r="C362" s="43"/>
      <c r="D362" s="44"/>
      <c r="G362" s="44"/>
      <c r="H362" s="44"/>
      <c r="I362" s="45"/>
      <c r="J362" s="33"/>
      <c r="K362" s="33"/>
    </row>
    <row r="363" spans="1:11" ht="14.25" customHeight="1" x14ac:dyDescent="0.25">
      <c r="A363" s="43"/>
      <c r="B363" s="43"/>
      <c r="C363" s="43"/>
      <c r="D363" s="44"/>
      <c r="G363" s="44"/>
      <c r="H363" s="44"/>
      <c r="I363" s="45"/>
      <c r="J363" s="33"/>
      <c r="K363" s="33"/>
    </row>
    <row r="364" spans="1:11" ht="14.25" customHeight="1" x14ac:dyDescent="0.25">
      <c r="A364" s="43"/>
      <c r="B364" s="43"/>
      <c r="C364" s="43"/>
      <c r="D364" s="44"/>
      <c r="G364" s="44"/>
      <c r="H364" s="44"/>
      <c r="I364" s="45"/>
      <c r="J364" s="33"/>
      <c r="K364" s="33"/>
    </row>
    <row r="365" spans="1:11" ht="14.25" customHeight="1" x14ac:dyDescent="0.25">
      <c r="A365" s="43"/>
      <c r="B365" s="43"/>
      <c r="C365" s="43"/>
      <c r="D365" s="44"/>
      <c r="G365" s="44"/>
      <c r="H365" s="44"/>
      <c r="I365" s="45"/>
      <c r="J365" s="33"/>
      <c r="K365" s="33"/>
    </row>
    <row r="366" spans="1:11" ht="14.25" customHeight="1" x14ac:dyDescent="0.25">
      <c r="A366" s="43"/>
      <c r="B366" s="43"/>
      <c r="C366" s="43"/>
      <c r="D366" s="44"/>
      <c r="G366" s="44"/>
      <c r="H366" s="44"/>
      <c r="I366" s="45"/>
      <c r="J366" s="33"/>
      <c r="K366" s="33"/>
    </row>
    <row r="367" spans="1:11" ht="14.25" customHeight="1" x14ac:dyDescent="0.25">
      <c r="A367" s="43"/>
      <c r="B367" s="43"/>
      <c r="C367" s="43"/>
      <c r="D367" s="44"/>
      <c r="G367" s="44"/>
      <c r="H367" s="44"/>
      <c r="I367" s="45"/>
      <c r="J367" s="33"/>
      <c r="K367" s="33"/>
    </row>
    <row r="368" spans="1:11" ht="14.25" customHeight="1" x14ac:dyDescent="0.25">
      <c r="A368" s="43"/>
      <c r="B368" s="43"/>
      <c r="C368" s="43"/>
      <c r="D368" s="44"/>
      <c r="G368" s="44"/>
      <c r="H368" s="44"/>
      <c r="I368" s="45"/>
      <c r="J368" s="33"/>
      <c r="K368" s="33"/>
    </row>
    <row r="369" spans="1:11" ht="14.25" customHeight="1" x14ac:dyDescent="0.25">
      <c r="A369" s="43"/>
      <c r="B369" s="43"/>
      <c r="C369" s="43"/>
      <c r="D369" s="44"/>
      <c r="G369" s="44"/>
      <c r="H369" s="44"/>
      <c r="I369" s="45"/>
      <c r="J369" s="33"/>
      <c r="K369" s="33"/>
    </row>
    <row r="370" spans="1:11" ht="14.25" customHeight="1" x14ac:dyDescent="0.25">
      <c r="A370" s="43"/>
      <c r="B370" s="43"/>
      <c r="C370" s="43"/>
      <c r="D370" s="44"/>
      <c r="G370" s="44"/>
      <c r="H370" s="44"/>
      <c r="I370" s="45"/>
      <c r="J370" s="33"/>
      <c r="K370" s="33"/>
    </row>
    <row r="371" spans="1:11" ht="14.25" customHeight="1" x14ac:dyDescent="0.25">
      <c r="A371" s="43"/>
      <c r="B371" s="43"/>
      <c r="C371" s="43"/>
      <c r="D371" s="44"/>
      <c r="G371" s="44"/>
      <c r="H371" s="44"/>
      <c r="I371" s="45"/>
      <c r="J371" s="33"/>
      <c r="K371" s="33"/>
    </row>
    <row r="372" spans="1:11" ht="14.25" customHeight="1" x14ac:dyDescent="0.25">
      <c r="A372" s="43"/>
      <c r="B372" s="43"/>
      <c r="C372" s="43"/>
      <c r="D372" s="44"/>
      <c r="G372" s="44"/>
      <c r="H372" s="44"/>
      <c r="I372" s="45"/>
      <c r="J372" s="33"/>
      <c r="K372" s="33"/>
    </row>
    <row r="373" spans="1:11" ht="14.25" customHeight="1" x14ac:dyDescent="0.25">
      <c r="A373" s="43"/>
      <c r="B373" s="43"/>
      <c r="C373" s="43"/>
      <c r="D373" s="44"/>
      <c r="G373" s="44"/>
      <c r="H373" s="44"/>
      <c r="I373" s="45"/>
      <c r="J373" s="33"/>
      <c r="K373" s="33"/>
    </row>
    <row r="374" spans="1:11" ht="14.25" customHeight="1" x14ac:dyDescent="0.25">
      <c r="A374" s="43"/>
      <c r="B374" s="43"/>
      <c r="C374" s="43"/>
      <c r="D374" s="44"/>
      <c r="G374" s="44"/>
      <c r="H374" s="44"/>
      <c r="I374" s="45"/>
      <c r="J374" s="33"/>
      <c r="K374" s="33"/>
    </row>
    <row r="375" spans="1:11" ht="14.25" customHeight="1" x14ac:dyDescent="0.25">
      <c r="A375" s="43"/>
      <c r="B375" s="43"/>
      <c r="C375" s="43"/>
      <c r="D375" s="44"/>
      <c r="G375" s="44"/>
      <c r="H375" s="44"/>
      <c r="I375" s="45"/>
      <c r="J375" s="33"/>
      <c r="K375" s="33"/>
    </row>
    <row r="376" spans="1:11" ht="14.25" customHeight="1" x14ac:dyDescent="0.25">
      <c r="A376" s="43"/>
      <c r="B376" s="43"/>
      <c r="C376" s="43"/>
      <c r="D376" s="44"/>
      <c r="G376" s="44"/>
      <c r="H376" s="44"/>
      <c r="I376" s="45"/>
      <c r="J376" s="33"/>
      <c r="K376" s="33"/>
    </row>
    <row r="377" spans="1:11" ht="14.25" customHeight="1" x14ac:dyDescent="0.25">
      <c r="A377" s="43"/>
      <c r="B377" s="43"/>
      <c r="C377" s="43"/>
      <c r="D377" s="44"/>
      <c r="G377" s="44"/>
      <c r="H377" s="44"/>
      <c r="I377" s="45"/>
      <c r="J377" s="33"/>
      <c r="K377" s="33"/>
    </row>
    <row r="378" spans="1:11" ht="14.25" customHeight="1" x14ac:dyDescent="0.25">
      <c r="A378" s="43"/>
      <c r="B378" s="43"/>
      <c r="C378" s="43"/>
      <c r="D378" s="44"/>
      <c r="G378" s="44"/>
      <c r="H378" s="44"/>
      <c r="I378" s="45"/>
      <c r="J378" s="33"/>
      <c r="K378" s="33"/>
    </row>
    <row r="379" spans="1:11" ht="14.25" customHeight="1" x14ac:dyDescent="0.25">
      <c r="A379" s="43"/>
      <c r="B379" s="43"/>
      <c r="C379" s="43"/>
      <c r="D379" s="44"/>
      <c r="G379" s="44"/>
      <c r="H379" s="44"/>
      <c r="I379" s="45"/>
      <c r="J379" s="33"/>
      <c r="K379" s="33"/>
    </row>
    <row r="380" spans="1:11" ht="14.25" customHeight="1" x14ac:dyDescent="0.25">
      <c r="A380" s="43"/>
      <c r="B380" s="43"/>
      <c r="C380" s="43"/>
      <c r="D380" s="44"/>
      <c r="G380" s="44"/>
      <c r="H380" s="44"/>
      <c r="I380" s="45"/>
      <c r="J380" s="33"/>
      <c r="K380" s="33"/>
    </row>
    <row r="381" spans="1:11" ht="14.25" customHeight="1" x14ac:dyDescent="0.25">
      <c r="A381" s="43"/>
      <c r="B381" s="43"/>
      <c r="C381" s="43"/>
      <c r="D381" s="44"/>
      <c r="G381" s="44"/>
      <c r="H381" s="44"/>
      <c r="I381" s="45"/>
      <c r="J381" s="33"/>
      <c r="K381" s="33"/>
    </row>
    <row r="382" spans="1:11" ht="14.25" customHeight="1" x14ac:dyDescent="0.25">
      <c r="A382" s="43"/>
      <c r="B382" s="43"/>
      <c r="C382" s="43"/>
      <c r="D382" s="44"/>
      <c r="G382" s="44"/>
      <c r="H382" s="44"/>
      <c r="I382" s="45"/>
      <c r="J382" s="33"/>
      <c r="K382" s="33"/>
    </row>
    <row r="383" spans="1:11" ht="14.25" customHeight="1" x14ac:dyDescent="0.25">
      <c r="A383" s="43"/>
      <c r="B383" s="43"/>
      <c r="C383" s="43"/>
      <c r="D383" s="44"/>
      <c r="G383" s="44"/>
      <c r="H383" s="44"/>
      <c r="I383" s="45"/>
      <c r="J383" s="33"/>
      <c r="K383" s="33"/>
    </row>
    <row r="384" spans="1:11" ht="14.25" customHeight="1" x14ac:dyDescent="0.25">
      <c r="A384" s="43"/>
      <c r="B384" s="43"/>
      <c r="C384" s="43"/>
      <c r="D384" s="44"/>
      <c r="G384" s="44"/>
      <c r="H384" s="44"/>
      <c r="I384" s="45"/>
      <c r="J384" s="33"/>
      <c r="K384" s="33"/>
    </row>
    <row r="385" spans="1:11" ht="14.25" customHeight="1" x14ac:dyDescent="0.25">
      <c r="A385" s="43"/>
      <c r="B385" s="43"/>
      <c r="C385" s="43"/>
      <c r="D385" s="44"/>
      <c r="G385" s="44"/>
      <c r="H385" s="44"/>
      <c r="I385" s="45"/>
      <c r="J385" s="33"/>
      <c r="K385" s="33"/>
    </row>
    <row r="386" spans="1:11" ht="14.25" customHeight="1" x14ac:dyDescent="0.25">
      <c r="A386" s="43"/>
      <c r="B386" s="43"/>
      <c r="C386" s="43"/>
      <c r="D386" s="44"/>
      <c r="G386" s="44"/>
      <c r="H386" s="44"/>
      <c r="I386" s="45"/>
      <c r="J386" s="33"/>
      <c r="K386" s="33"/>
    </row>
    <row r="387" spans="1:11" ht="14.25" customHeight="1" x14ac:dyDescent="0.25">
      <c r="A387" s="43"/>
      <c r="B387" s="43"/>
      <c r="C387" s="43"/>
      <c r="D387" s="44"/>
      <c r="G387" s="44"/>
      <c r="H387" s="44"/>
      <c r="I387" s="45"/>
      <c r="J387" s="33"/>
      <c r="K387" s="33"/>
    </row>
    <row r="388" spans="1:11" ht="14.25" customHeight="1" x14ac:dyDescent="0.25">
      <c r="A388" s="43"/>
      <c r="B388" s="43"/>
      <c r="C388" s="43"/>
      <c r="D388" s="44"/>
      <c r="G388" s="44"/>
      <c r="H388" s="44"/>
      <c r="I388" s="45"/>
      <c r="J388" s="33"/>
      <c r="K388" s="33"/>
    </row>
    <row r="389" spans="1:11" ht="14.25" customHeight="1" x14ac:dyDescent="0.25">
      <c r="A389" s="43"/>
      <c r="B389" s="43"/>
      <c r="C389" s="43"/>
      <c r="D389" s="44"/>
      <c r="G389" s="44"/>
      <c r="H389" s="44"/>
      <c r="I389" s="45"/>
      <c r="J389" s="33"/>
      <c r="K389" s="33"/>
    </row>
    <row r="390" spans="1:11" ht="14.25" customHeight="1" x14ac:dyDescent="0.25">
      <c r="A390" s="43"/>
      <c r="B390" s="43"/>
      <c r="C390" s="43"/>
      <c r="D390" s="44"/>
      <c r="G390" s="44"/>
      <c r="H390" s="44"/>
      <c r="I390" s="45"/>
      <c r="J390" s="33"/>
      <c r="K390" s="33"/>
    </row>
    <row r="391" spans="1:11" ht="14.25" customHeight="1" x14ac:dyDescent="0.25">
      <c r="A391" s="43"/>
      <c r="B391" s="43"/>
      <c r="C391" s="43"/>
      <c r="D391" s="44"/>
      <c r="G391" s="44"/>
      <c r="H391" s="44"/>
      <c r="I391" s="45"/>
      <c r="J391" s="33"/>
      <c r="K391" s="33"/>
    </row>
    <row r="392" spans="1:11" ht="14.25" customHeight="1" x14ac:dyDescent="0.25">
      <c r="A392" s="43"/>
      <c r="B392" s="43"/>
      <c r="C392" s="43"/>
      <c r="D392" s="44"/>
      <c r="G392" s="44"/>
      <c r="H392" s="44"/>
      <c r="I392" s="45"/>
      <c r="J392" s="33"/>
      <c r="K392" s="33"/>
    </row>
    <row r="393" spans="1:11" ht="14.25" customHeight="1" x14ac:dyDescent="0.25">
      <c r="A393" s="43"/>
      <c r="B393" s="43"/>
      <c r="C393" s="43"/>
      <c r="D393" s="44"/>
      <c r="G393" s="44"/>
      <c r="H393" s="44"/>
      <c r="I393" s="45"/>
      <c r="J393" s="33"/>
      <c r="K393" s="33"/>
    </row>
    <row r="394" spans="1:11" ht="14.25" customHeight="1" x14ac:dyDescent="0.25">
      <c r="A394" s="43"/>
      <c r="B394" s="43"/>
      <c r="C394" s="43"/>
      <c r="D394" s="44"/>
      <c r="G394" s="44"/>
      <c r="H394" s="44"/>
      <c r="I394" s="45"/>
      <c r="J394" s="33"/>
      <c r="K394" s="33"/>
    </row>
    <row r="395" spans="1:11" ht="14.25" customHeight="1" x14ac:dyDescent="0.25">
      <c r="A395" s="43"/>
      <c r="B395" s="43"/>
      <c r="C395" s="43"/>
      <c r="D395" s="44"/>
      <c r="G395" s="44"/>
      <c r="H395" s="44"/>
      <c r="I395" s="45"/>
      <c r="J395" s="33"/>
      <c r="K395" s="33"/>
    </row>
    <row r="396" spans="1:11" ht="14.25" customHeight="1" x14ac:dyDescent="0.25">
      <c r="A396" s="43"/>
      <c r="B396" s="43"/>
      <c r="C396" s="43"/>
      <c r="D396" s="44"/>
      <c r="G396" s="44"/>
      <c r="H396" s="44"/>
      <c r="I396" s="45"/>
      <c r="J396" s="33"/>
      <c r="K396" s="33"/>
    </row>
    <row r="397" spans="1:11" ht="14.25" customHeight="1" x14ac:dyDescent="0.25">
      <c r="A397" s="43"/>
      <c r="B397" s="43"/>
      <c r="C397" s="43"/>
      <c r="D397" s="44"/>
      <c r="G397" s="44"/>
      <c r="H397" s="44"/>
      <c r="I397" s="45"/>
      <c r="J397" s="33"/>
      <c r="K397" s="33"/>
    </row>
    <row r="398" spans="1:11" ht="14.25" customHeight="1" x14ac:dyDescent="0.25">
      <c r="A398" s="43"/>
      <c r="B398" s="43"/>
      <c r="C398" s="43"/>
      <c r="D398" s="44"/>
      <c r="G398" s="44"/>
      <c r="H398" s="44"/>
      <c r="I398" s="45"/>
      <c r="J398" s="33"/>
      <c r="K398" s="33"/>
    </row>
    <row r="399" spans="1:11" ht="14.25" customHeight="1" x14ac:dyDescent="0.25">
      <c r="A399" s="43"/>
      <c r="B399" s="43"/>
      <c r="C399" s="43"/>
      <c r="D399" s="44"/>
      <c r="G399" s="44"/>
      <c r="H399" s="44"/>
      <c r="I399" s="45"/>
      <c r="J399" s="33"/>
      <c r="K399" s="33"/>
    </row>
    <row r="400" spans="1:11" ht="14.25" customHeight="1" x14ac:dyDescent="0.25">
      <c r="A400" s="43"/>
      <c r="B400" s="43"/>
      <c r="C400" s="43"/>
      <c r="D400" s="44"/>
      <c r="G400" s="44"/>
      <c r="H400" s="44"/>
      <c r="I400" s="45"/>
      <c r="J400" s="33"/>
      <c r="K400" s="33"/>
    </row>
    <row r="401" spans="1:11" ht="14.25" customHeight="1" x14ac:dyDescent="0.25">
      <c r="A401" s="43"/>
      <c r="B401" s="43"/>
      <c r="C401" s="43"/>
      <c r="D401" s="44"/>
      <c r="G401" s="44"/>
      <c r="H401" s="44"/>
      <c r="I401" s="45"/>
      <c r="J401" s="33"/>
      <c r="K401" s="33"/>
    </row>
    <row r="402" spans="1:11" ht="14.25" customHeight="1" x14ac:dyDescent="0.25">
      <c r="A402" s="43"/>
      <c r="B402" s="43"/>
      <c r="C402" s="43"/>
      <c r="D402" s="44"/>
      <c r="G402" s="44"/>
      <c r="H402" s="44"/>
      <c r="I402" s="45"/>
      <c r="J402" s="33"/>
      <c r="K402" s="33"/>
    </row>
    <row r="403" spans="1:11" ht="14.25" customHeight="1" x14ac:dyDescent="0.25">
      <c r="A403" s="43"/>
      <c r="B403" s="43"/>
      <c r="C403" s="43"/>
      <c r="D403" s="44"/>
      <c r="G403" s="44"/>
      <c r="H403" s="44"/>
      <c r="I403" s="45"/>
      <c r="J403" s="33"/>
      <c r="K403" s="33"/>
    </row>
    <row r="404" spans="1:11" ht="14.25" customHeight="1" x14ac:dyDescent="0.25">
      <c r="A404" s="43"/>
      <c r="B404" s="43"/>
      <c r="C404" s="43"/>
      <c r="D404" s="44"/>
      <c r="G404" s="44"/>
      <c r="H404" s="44"/>
      <c r="I404" s="45"/>
      <c r="J404" s="33"/>
      <c r="K404" s="33"/>
    </row>
    <row r="405" spans="1:11" ht="14.25" customHeight="1" x14ac:dyDescent="0.25">
      <c r="A405" s="43"/>
      <c r="B405" s="43"/>
      <c r="C405" s="43"/>
      <c r="D405" s="44"/>
      <c r="G405" s="44"/>
      <c r="H405" s="44"/>
      <c r="I405" s="45"/>
      <c r="J405" s="33"/>
      <c r="K405" s="33"/>
    </row>
    <row r="406" spans="1:11" ht="14.25" customHeight="1" x14ac:dyDescent="0.25">
      <c r="A406" s="43"/>
      <c r="B406" s="43"/>
      <c r="C406" s="43"/>
      <c r="D406" s="44"/>
      <c r="G406" s="44"/>
      <c r="H406" s="44"/>
      <c r="I406" s="45"/>
      <c r="J406" s="33"/>
      <c r="K406" s="33"/>
    </row>
    <row r="407" spans="1:11" ht="14.25" customHeight="1" x14ac:dyDescent="0.25">
      <c r="A407" s="43"/>
      <c r="B407" s="43"/>
      <c r="C407" s="43"/>
      <c r="D407" s="44"/>
      <c r="G407" s="44"/>
      <c r="H407" s="44"/>
      <c r="I407" s="45"/>
      <c r="J407" s="33"/>
      <c r="K407" s="33"/>
    </row>
    <row r="408" spans="1:11" ht="14.25" customHeight="1" x14ac:dyDescent="0.25">
      <c r="A408" s="43"/>
      <c r="B408" s="43"/>
      <c r="C408" s="43"/>
      <c r="D408" s="44"/>
      <c r="G408" s="44"/>
      <c r="H408" s="44"/>
      <c r="I408" s="45"/>
      <c r="J408" s="33"/>
      <c r="K408" s="33"/>
    </row>
    <row r="409" spans="1:11" ht="14.25" customHeight="1" x14ac:dyDescent="0.25">
      <c r="A409" s="43"/>
      <c r="B409" s="43"/>
      <c r="C409" s="43"/>
      <c r="D409" s="44"/>
      <c r="G409" s="44"/>
      <c r="H409" s="44"/>
      <c r="I409" s="45"/>
      <c r="J409" s="33"/>
      <c r="K409" s="33"/>
    </row>
    <row r="410" spans="1:11" ht="14.25" customHeight="1" x14ac:dyDescent="0.25">
      <c r="A410" s="43"/>
      <c r="B410" s="43"/>
      <c r="C410" s="43"/>
      <c r="D410" s="44"/>
      <c r="G410" s="44"/>
      <c r="H410" s="44"/>
      <c r="I410" s="45"/>
      <c r="J410" s="33"/>
      <c r="K410" s="33"/>
    </row>
    <row r="411" spans="1:11" ht="14.25" customHeight="1" x14ac:dyDescent="0.25">
      <c r="A411" s="43"/>
      <c r="B411" s="43"/>
      <c r="C411" s="43"/>
      <c r="D411" s="44"/>
      <c r="G411" s="44"/>
      <c r="H411" s="44"/>
      <c r="I411" s="45"/>
      <c r="J411" s="33"/>
      <c r="K411" s="33"/>
    </row>
    <row r="412" spans="1:11" ht="14.25" customHeight="1" x14ac:dyDescent="0.25">
      <c r="A412" s="43"/>
      <c r="B412" s="43"/>
      <c r="C412" s="43"/>
      <c r="D412" s="44"/>
      <c r="G412" s="44"/>
      <c r="H412" s="44"/>
      <c r="I412" s="45"/>
      <c r="J412" s="33"/>
      <c r="K412" s="33"/>
    </row>
    <row r="413" spans="1:11" ht="14.25" customHeight="1" x14ac:dyDescent="0.25">
      <c r="A413" s="43"/>
      <c r="B413" s="43"/>
      <c r="C413" s="43"/>
      <c r="D413" s="44"/>
      <c r="G413" s="44"/>
      <c r="H413" s="44"/>
      <c r="I413" s="45"/>
      <c r="J413" s="33"/>
      <c r="K413" s="33"/>
    </row>
    <row r="414" spans="1:11" ht="14.25" customHeight="1" x14ac:dyDescent="0.25">
      <c r="A414" s="43"/>
      <c r="B414" s="43"/>
      <c r="C414" s="43"/>
      <c r="D414" s="44"/>
      <c r="G414" s="44"/>
      <c r="H414" s="44"/>
      <c r="I414" s="45"/>
      <c r="J414" s="33"/>
      <c r="K414" s="33"/>
    </row>
    <row r="415" spans="1:11" ht="14.25" customHeight="1" x14ac:dyDescent="0.25">
      <c r="A415" s="43"/>
      <c r="B415" s="43"/>
      <c r="C415" s="43"/>
      <c r="D415" s="44"/>
      <c r="G415" s="44"/>
      <c r="H415" s="44"/>
      <c r="I415" s="45"/>
      <c r="J415" s="33"/>
      <c r="K415" s="33"/>
    </row>
    <row r="416" spans="1:11" ht="14.25" customHeight="1" x14ac:dyDescent="0.25">
      <c r="A416" s="43"/>
      <c r="B416" s="43"/>
      <c r="C416" s="43"/>
      <c r="D416" s="44"/>
      <c r="G416" s="44"/>
      <c r="H416" s="44"/>
      <c r="I416" s="45"/>
      <c r="J416" s="33"/>
      <c r="K416" s="33"/>
    </row>
    <row r="417" spans="1:11" ht="14.25" customHeight="1" x14ac:dyDescent="0.25">
      <c r="A417" s="43"/>
      <c r="B417" s="43"/>
      <c r="C417" s="43"/>
      <c r="D417" s="44"/>
      <c r="G417" s="44"/>
      <c r="H417" s="44"/>
      <c r="I417" s="45"/>
      <c r="J417" s="33"/>
      <c r="K417" s="33"/>
    </row>
    <row r="418" spans="1:11" ht="14.25" customHeight="1" x14ac:dyDescent="0.25">
      <c r="A418" s="43"/>
      <c r="B418" s="43"/>
      <c r="C418" s="43"/>
      <c r="D418" s="44"/>
      <c r="G418" s="44"/>
      <c r="H418" s="44"/>
      <c r="I418" s="45"/>
      <c r="J418" s="33"/>
      <c r="K418" s="33"/>
    </row>
    <row r="419" spans="1:11" ht="14.25" customHeight="1" x14ac:dyDescent="0.25">
      <c r="A419" s="43"/>
      <c r="B419" s="43"/>
      <c r="C419" s="43"/>
      <c r="D419" s="44"/>
      <c r="G419" s="44"/>
      <c r="H419" s="44"/>
      <c r="I419" s="45"/>
      <c r="J419" s="33"/>
      <c r="K419" s="33"/>
    </row>
    <row r="420" spans="1:11" ht="14.25" customHeight="1" x14ac:dyDescent="0.25">
      <c r="A420" s="43"/>
      <c r="B420" s="43"/>
      <c r="C420" s="43"/>
      <c r="D420" s="44"/>
      <c r="G420" s="44"/>
      <c r="H420" s="44"/>
      <c r="I420" s="45"/>
      <c r="J420" s="33"/>
      <c r="K420" s="33"/>
    </row>
    <row r="421" spans="1:11" ht="14.25" customHeight="1" x14ac:dyDescent="0.25">
      <c r="A421" s="43"/>
      <c r="B421" s="43"/>
      <c r="C421" s="43"/>
      <c r="D421" s="44"/>
      <c r="G421" s="44"/>
      <c r="H421" s="44"/>
      <c r="I421" s="45"/>
      <c r="J421" s="33"/>
      <c r="K421" s="33"/>
    </row>
    <row r="422" spans="1:11" ht="14.25" customHeight="1" x14ac:dyDescent="0.25">
      <c r="A422" s="43"/>
      <c r="B422" s="43"/>
      <c r="C422" s="43"/>
      <c r="D422" s="44"/>
      <c r="G422" s="44"/>
      <c r="H422" s="44"/>
      <c r="I422" s="45"/>
      <c r="J422" s="33"/>
      <c r="K422" s="33"/>
    </row>
    <row r="423" spans="1:11" ht="14.25" customHeight="1" x14ac:dyDescent="0.25">
      <c r="A423" s="43"/>
      <c r="B423" s="43"/>
      <c r="C423" s="43"/>
      <c r="D423" s="44"/>
      <c r="G423" s="44"/>
      <c r="H423" s="44"/>
      <c r="I423" s="45"/>
      <c r="J423" s="33"/>
      <c r="K423" s="33"/>
    </row>
    <row r="424" spans="1:11" ht="14.25" customHeight="1" x14ac:dyDescent="0.25">
      <c r="A424" s="43"/>
      <c r="B424" s="43"/>
      <c r="C424" s="43"/>
      <c r="D424" s="44"/>
      <c r="G424" s="44"/>
      <c r="H424" s="44"/>
      <c r="I424" s="45"/>
      <c r="J424" s="33"/>
      <c r="K424" s="33"/>
    </row>
    <row r="425" spans="1:11" ht="14.25" customHeight="1" x14ac:dyDescent="0.25">
      <c r="A425" s="43"/>
      <c r="B425" s="43"/>
      <c r="C425" s="43"/>
      <c r="D425" s="44"/>
      <c r="G425" s="44"/>
      <c r="H425" s="44"/>
      <c r="I425" s="45"/>
      <c r="J425" s="33"/>
      <c r="K425" s="33"/>
    </row>
    <row r="426" spans="1:11" ht="14.25" customHeight="1" x14ac:dyDescent="0.25">
      <c r="A426" s="43"/>
      <c r="B426" s="43"/>
      <c r="C426" s="43"/>
      <c r="D426" s="44"/>
      <c r="G426" s="44"/>
      <c r="H426" s="44"/>
      <c r="I426" s="45"/>
      <c r="J426" s="33"/>
      <c r="K426" s="33"/>
    </row>
    <row r="427" spans="1:11" ht="14.25" customHeight="1" x14ac:dyDescent="0.25">
      <c r="A427" s="43"/>
      <c r="B427" s="43"/>
      <c r="C427" s="43"/>
      <c r="D427" s="44"/>
      <c r="G427" s="44"/>
      <c r="H427" s="44"/>
      <c r="I427" s="45"/>
      <c r="J427" s="33"/>
      <c r="K427" s="33"/>
    </row>
    <row r="428" spans="1:11" ht="14.25" customHeight="1" x14ac:dyDescent="0.25">
      <c r="A428" s="43"/>
      <c r="B428" s="43"/>
      <c r="C428" s="43"/>
      <c r="D428" s="44"/>
      <c r="G428" s="44"/>
      <c r="H428" s="44"/>
      <c r="I428" s="45"/>
      <c r="J428" s="33"/>
      <c r="K428" s="33"/>
    </row>
    <row r="429" spans="1:11" ht="14.25" customHeight="1" x14ac:dyDescent="0.25">
      <c r="A429" s="43"/>
      <c r="B429" s="43"/>
      <c r="C429" s="43"/>
      <c r="D429" s="44"/>
      <c r="G429" s="44"/>
      <c r="H429" s="44"/>
      <c r="I429" s="45"/>
      <c r="J429" s="33"/>
      <c r="K429" s="33"/>
    </row>
    <row r="430" spans="1:11" ht="14.25" customHeight="1" x14ac:dyDescent="0.25">
      <c r="A430" s="43"/>
      <c r="B430" s="43"/>
      <c r="C430" s="43"/>
      <c r="D430" s="44"/>
      <c r="G430" s="44"/>
      <c r="H430" s="44"/>
      <c r="I430" s="45"/>
      <c r="J430" s="33"/>
      <c r="K430" s="33"/>
    </row>
    <row r="431" spans="1:11" ht="14.25" customHeight="1" x14ac:dyDescent="0.25">
      <c r="A431" s="43"/>
      <c r="B431" s="43"/>
      <c r="C431" s="43"/>
      <c r="D431" s="44"/>
      <c r="G431" s="44"/>
      <c r="H431" s="44"/>
      <c r="I431" s="45"/>
      <c r="J431" s="33"/>
      <c r="K431" s="33"/>
    </row>
    <row r="432" spans="1:11" ht="14.25" customHeight="1" x14ac:dyDescent="0.25">
      <c r="A432" s="43"/>
      <c r="B432" s="43"/>
      <c r="C432" s="43"/>
      <c r="D432" s="44"/>
      <c r="G432" s="44"/>
      <c r="H432" s="44"/>
      <c r="I432" s="45"/>
      <c r="J432" s="33"/>
      <c r="K432" s="33"/>
    </row>
    <row r="433" spans="1:11" ht="14.25" customHeight="1" x14ac:dyDescent="0.25">
      <c r="A433" s="43"/>
      <c r="B433" s="43"/>
      <c r="C433" s="43"/>
      <c r="D433" s="44"/>
      <c r="G433" s="44"/>
      <c r="H433" s="44"/>
      <c r="I433" s="45"/>
      <c r="J433" s="33"/>
      <c r="K433" s="33"/>
    </row>
    <row r="434" spans="1:11" ht="14.25" customHeight="1" x14ac:dyDescent="0.25">
      <c r="A434" s="43"/>
      <c r="B434" s="43"/>
      <c r="C434" s="43"/>
      <c r="D434" s="44"/>
      <c r="G434" s="44"/>
      <c r="H434" s="44"/>
      <c r="I434" s="45"/>
      <c r="J434" s="33"/>
      <c r="K434" s="33"/>
    </row>
    <row r="435" spans="1:11" ht="14.25" customHeight="1" x14ac:dyDescent="0.25">
      <c r="A435" s="43"/>
      <c r="B435" s="43"/>
      <c r="C435" s="43"/>
      <c r="D435" s="44"/>
      <c r="G435" s="44"/>
      <c r="H435" s="44"/>
      <c r="I435" s="45"/>
      <c r="J435" s="33"/>
      <c r="K435" s="33"/>
    </row>
    <row r="436" spans="1:11" ht="14.25" customHeight="1" x14ac:dyDescent="0.25">
      <c r="A436" s="43"/>
      <c r="B436" s="43"/>
      <c r="C436" s="43"/>
      <c r="D436" s="44"/>
      <c r="G436" s="44"/>
      <c r="H436" s="44"/>
      <c r="I436" s="45"/>
      <c r="J436" s="33"/>
      <c r="K436" s="33"/>
    </row>
    <row r="437" spans="1:11" ht="14.25" customHeight="1" x14ac:dyDescent="0.25">
      <c r="A437" s="43"/>
      <c r="B437" s="43"/>
      <c r="C437" s="43"/>
      <c r="D437" s="44"/>
      <c r="G437" s="44"/>
      <c r="H437" s="44"/>
      <c r="I437" s="45"/>
      <c r="J437" s="33"/>
      <c r="K437" s="33"/>
    </row>
    <row r="438" spans="1:11" ht="14.25" customHeight="1" x14ac:dyDescent="0.25">
      <c r="A438" s="43"/>
      <c r="B438" s="43"/>
      <c r="C438" s="43"/>
      <c r="D438" s="44"/>
      <c r="G438" s="44"/>
      <c r="H438" s="44"/>
      <c r="I438" s="45"/>
      <c r="J438" s="33"/>
      <c r="K438" s="33"/>
    </row>
    <row r="439" spans="1:11" ht="14.25" customHeight="1" x14ac:dyDescent="0.25">
      <c r="A439" s="43"/>
      <c r="B439" s="43"/>
      <c r="C439" s="43"/>
      <c r="D439" s="44"/>
      <c r="G439" s="44"/>
      <c r="H439" s="44"/>
      <c r="I439" s="45"/>
      <c r="J439" s="33"/>
      <c r="K439" s="33"/>
    </row>
    <row r="440" spans="1:11" ht="14.25" customHeight="1" x14ac:dyDescent="0.25">
      <c r="A440" s="43"/>
      <c r="B440" s="43"/>
      <c r="C440" s="43"/>
      <c r="D440" s="44"/>
      <c r="G440" s="44"/>
      <c r="H440" s="44"/>
      <c r="I440" s="45"/>
      <c r="J440" s="33"/>
      <c r="K440" s="33"/>
    </row>
    <row r="441" spans="1:11" ht="14.25" customHeight="1" x14ac:dyDescent="0.25">
      <c r="A441" s="43"/>
      <c r="B441" s="43"/>
      <c r="C441" s="43"/>
      <c r="D441" s="44"/>
      <c r="G441" s="44"/>
      <c r="H441" s="44"/>
      <c r="I441" s="45"/>
      <c r="J441" s="33"/>
      <c r="K441" s="33"/>
    </row>
    <row r="442" spans="1:11" ht="14.25" customHeight="1" x14ac:dyDescent="0.25">
      <c r="A442" s="43"/>
      <c r="B442" s="43"/>
      <c r="C442" s="43"/>
      <c r="D442" s="44"/>
      <c r="G442" s="44"/>
      <c r="H442" s="44"/>
      <c r="I442" s="45"/>
      <c r="J442" s="33"/>
      <c r="K442" s="33"/>
    </row>
    <row r="443" spans="1:11" ht="14.25" customHeight="1" x14ac:dyDescent="0.25">
      <c r="A443" s="43"/>
      <c r="B443" s="43"/>
      <c r="C443" s="43"/>
      <c r="D443" s="44"/>
      <c r="G443" s="44"/>
      <c r="H443" s="44"/>
      <c r="I443" s="45"/>
      <c r="J443" s="33"/>
      <c r="K443" s="33"/>
    </row>
    <row r="444" spans="1:11" ht="14.25" customHeight="1" x14ac:dyDescent="0.25">
      <c r="A444" s="43"/>
      <c r="B444" s="43"/>
      <c r="C444" s="43"/>
      <c r="D444" s="44"/>
      <c r="G444" s="44"/>
      <c r="H444" s="44"/>
      <c r="I444" s="45"/>
      <c r="J444" s="33"/>
      <c r="K444" s="33"/>
    </row>
    <row r="445" spans="1:11" ht="14.25" customHeight="1" x14ac:dyDescent="0.25">
      <c r="A445" s="43"/>
      <c r="B445" s="43"/>
      <c r="C445" s="43"/>
      <c r="D445" s="44"/>
      <c r="G445" s="44"/>
      <c r="H445" s="44"/>
      <c r="I445" s="45"/>
      <c r="J445" s="33"/>
      <c r="K445" s="33"/>
    </row>
    <row r="446" spans="1:11" ht="14.25" customHeight="1" x14ac:dyDescent="0.25">
      <c r="A446" s="43"/>
      <c r="B446" s="43"/>
      <c r="C446" s="43"/>
      <c r="D446" s="44"/>
      <c r="G446" s="44"/>
      <c r="H446" s="44"/>
      <c r="I446" s="45"/>
      <c r="J446" s="33"/>
      <c r="K446" s="33"/>
    </row>
    <row r="447" spans="1:11" ht="14.25" customHeight="1" x14ac:dyDescent="0.25">
      <c r="A447" s="43"/>
      <c r="B447" s="43"/>
      <c r="C447" s="43"/>
      <c r="D447" s="44"/>
      <c r="G447" s="44"/>
      <c r="H447" s="44"/>
      <c r="I447" s="45"/>
      <c r="J447" s="33"/>
      <c r="K447" s="33"/>
    </row>
    <row r="448" spans="1:11" ht="14.25" customHeight="1" x14ac:dyDescent="0.25">
      <c r="A448" s="43"/>
      <c r="B448" s="43"/>
      <c r="C448" s="43"/>
      <c r="D448" s="44"/>
      <c r="G448" s="44"/>
      <c r="H448" s="44"/>
      <c r="I448" s="45"/>
      <c r="J448" s="33"/>
      <c r="K448" s="33"/>
    </row>
    <row r="449" spans="1:11" ht="14.25" customHeight="1" x14ac:dyDescent="0.25">
      <c r="A449" s="43"/>
      <c r="B449" s="43"/>
      <c r="C449" s="43"/>
      <c r="D449" s="44"/>
      <c r="G449" s="44"/>
      <c r="H449" s="44"/>
      <c r="I449" s="45"/>
      <c r="J449" s="33"/>
      <c r="K449" s="33"/>
    </row>
    <row r="450" spans="1:11" ht="14.25" customHeight="1" x14ac:dyDescent="0.25">
      <c r="A450" s="43"/>
      <c r="B450" s="43"/>
      <c r="C450" s="43"/>
      <c r="D450" s="44"/>
      <c r="G450" s="44"/>
      <c r="H450" s="44"/>
      <c r="I450" s="45"/>
      <c r="J450" s="33"/>
      <c r="K450" s="33"/>
    </row>
    <row r="451" spans="1:11" ht="14.25" customHeight="1" x14ac:dyDescent="0.25">
      <c r="A451" s="43"/>
      <c r="B451" s="43"/>
      <c r="C451" s="43"/>
      <c r="D451" s="44"/>
      <c r="G451" s="44"/>
      <c r="H451" s="44"/>
      <c r="I451" s="45"/>
      <c r="J451" s="33"/>
      <c r="K451" s="33"/>
    </row>
    <row r="452" spans="1:11" ht="14.25" customHeight="1" x14ac:dyDescent="0.25">
      <c r="A452" s="43"/>
      <c r="B452" s="43"/>
      <c r="C452" s="43"/>
      <c r="D452" s="44"/>
      <c r="G452" s="44"/>
      <c r="H452" s="44"/>
      <c r="I452" s="45"/>
      <c r="J452" s="33"/>
      <c r="K452" s="33"/>
    </row>
    <row r="453" spans="1:11" ht="14.25" customHeight="1" x14ac:dyDescent="0.25">
      <c r="A453" s="43"/>
      <c r="B453" s="43"/>
      <c r="C453" s="43"/>
      <c r="D453" s="44"/>
      <c r="G453" s="44"/>
      <c r="H453" s="44"/>
      <c r="I453" s="45"/>
      <c r="J453" s="33"/>
      <c r="K453" s="33"/>
    </row>
    <row r="454" spans="1:11" ht="14.25" customHeight="1" x14ac:dyDescent="0.25">
      <c r="A454" s="43"/>
      <c r="B454" s="43"/>
      <c r="C454" s="43"/>
      <c r="D454" s="44"/>
      <c r="G454" s="44"/>
      <c r="H454" s="44"/>
      <c r="I454" s="45"/>
      <c r="J454" s="33"/>
      <c r="K454" s="33"/>
    </row>
    <row r="455" spans="1:11" ht="14.25" customHeight="1" x14ac:dyDescent="0.25">
      <c r="A455" s="43"/>
      <c r="B455" s="43"/>
      <c r="C455" s="43"/>
      <c r="D455" s="44"/>
      <c r="G455" s="44"/>
      <c r="H455" s="44"/>
      <c r="I455" s="45"/>
      <c r="J455" s="33"/>
      <c r="K455" s="33"/>
    </row>
    <row r="456" spans="1:11" ht="14.25" customHeight="1" x14ac:dyDescent="0.25">
      <c r="A456" s="43"/>
      <c r="B456" s="43"/>
      <c r="C456" s="43"/>
      <c r="D456" s="44"/>
      <c r="G456" s="44"/>
      <c r="H456" s="44"/>
      <c r="I456" s="45"/>
      <c r="J456" s="33"/>
      <c r="K456" s="33"/>
    </row>
    <row r="457" spans="1:11" ht="14.25" customHeight="1" x14ac:dyDescent="0.25">
      <c r="A457" s="43"/>
      <c r="B457" s="43"/>
      <c r="C457" s="43"/>
      <c r="D457" s="44"/>
      <c r="G457" s="44"/>
      <c r="H457" s="44"/>
      <c r="I457" s="45"/>
      <c r="J457" s="33"/>
      <c r="K457" s="33"/>
    </row>
    <row r="458" spans="1:11" ht="14.25" customHeight="1" x14ac:dyDescent="0.25">
      <c r="A458" s="43"/>
      <c r="B458" s="43"/>
      <c r="C458" s="43"/>
      <c r="D458" s="44"/>
      <c r="G458" s="44"/>
      <c r="H458" s="44"/>
      <c r="I458" s="45"/>
      <c r="J458" s="33"/>
      <c r="K458" s="33"/>
    </row>
    <row r="459" spans="1:11" ht="14.25" customHeight="1" x14ac:dyDescent="0.25">
      <c r="A459" s="43"/>
      <c r="B459" s="43"/>
      <c r="C459" s="43"/>
      <c r="D459" s="44"/>
      <c r="G459" s="44"/>
      <c r="H459" s="44"/>
      <c r="I459" s="45"/>
      <c r="J459" s="33"/>
      <c r="K459" s="33"/>
    </row>
    <row r="460" spans="1:11" ht="14.25" customHeight="1" x14ac:dyDescent="0.25">
      <c r="A460" s="43"/>
      <c r="B460" s="43"/>
      <c r="C460" s="43"/>
      <c r="D460" s="44"/>
      <c r="G460" s="44"/>
      <c r="H460" s="44"/>
      <c r="I460" s="45"/>
      <c r="J460" s="33"/>
      <c r="K460" s="33"/>
    </row>
    <row r="461" spans="1:11" ht="14.25" customHeight="1" x14ac:dyDescent="0.25">
      <c r="A461" s="43"/>
      <c r="B461" s="43"/>
      <c r="C461" s="43"/>
      <c r="D461" s="44"/>
      <c r="G461" s="44"/>
      <c r="H461" s="44"/>
      <c r="I461" s="45"/>
      <c r="J461" s="33"/>
      <c r="K461" s="33"/>
    </row>
    <row r="462" spans="1:11" ht="14.25" customHeight="1" x14ac:dyDescent="0.25">
      <c r="A462" s="43"/>
      <c r="B462" s="43"/>
      <c r="C462" s="43"/>
      <c r="D462" s="44"/>
      <c r="G462" s="44"/>
      <c r="H462" s="44"/>
      <c r="I462" s="45"/>
      <c r="J462" s="33"/>
      <c r="K462" s="33"/>
    </row>
    <row r="463" spans="1:11" ht="14.25" customHeight="1" x14ac:dyDescent="0.25">
      <c r="A463" s="43"/>
      <c r="B463" s="43"/>
      <c r="C463" s="43"/>
      <c r="D463" s="44"/>
      <c r="G463" s="44"/>
      <c r="H463" s="44"/>
      <c r="I463" s="45"/>
      <c r="J463" s="33"/>
      <c r="K463" s="33"/>
    </row>
    <row r="464" spans="1:11" ht="14.25" customHeight="1" x14ac:dyDescent="0.25">
      <c r="A464" s="43"/>
      <c r="B464" s="43"/>
      <c r="C464" s="43"/>
      <c r="D464" s="44"/>
      <c r="G464" s="44"/>
      <c r="H464" s="44"/>
      <c r="I464" s="45"/>
      <c r="J464" s="33"/>
      <c r="K464" s="33"/>
    </row>
    <row r="465" spans="1:11" ht="14.25" customHeight="1" x14ac:dyDescent="0.25">
      <c r="A465" s="43"/>
      <c r="B465" s="43"/>
      <c r="C465" s="43"/>
      <c r="D465" s="44"/>
      <c r="G465" s="44"/>
      <c r="H465" s="44"/>
      <c r="I465" s="45"/>
      <c r="J465" s="33"/>
      <c r="K465" s="33"/>
    </row>
    <row r="466" spans="1:11" ht="14.25" customHeight="1" x14ac:dyDescent="0.25">
      <c r="A466" s="43"/>
      <c r="B466" s="43"/>
      <c r="C466" s="43"/>
      <c r="D466" s="44"/>
      <c r="G466" s="44"/>
      <c r="H466" s="44"/>
      <c r="I466" s="45"/>
      <c r="J466" s="33"/>
      <c r="K466" s="33"/>
    </row>
    <row r="467" spans="1:11" ht="14.25" customHeight="1" x14ac:dyDescent="0.25">
      <c r="A467" s="43"/>
      <c r="B467" s="43"/>
      <c r="C467" s="43"/>
      <c r="D467" s="44"/>
      <c r="G467" s="44"/>
      <c r="H467" s="44"/>
      <c r="I467" s="45"/>
      <c r="J467" s="33"/>
      <c r="K467" s="33"/>
    </row>
    <row r="468" spans="1:11" ht="14.25" customHeight="1" x14ac:dyDescent="0.25">
      <c r="A468" s="43"/>
      <c r="B468" s="43"/>
      <c r="C468" s="43"/>
      <c r="D468" s="44"/>
      <c r="G468" s="44"/>
      <c r="H468" s="44"/>
      <c r="I468" s="45"/>
      <c r="J468" s="33"/>
      <c r="K468" s="33"/>
    </row>
    <row r="469" spans="1:11" ht="14.25" customHeight="1" x14ac:dyDescent="0.25">
      <c r="A469" s="43"/>
      <c r="B469" s="43"/>
      <c r="C469" s="43"/>
      <c r="D469" s="44"/>
      <c r="G469" s="44"/>
      <c r="H469" s="44"/>
      <c r="I469" s="45"/>
      <c r="J469" s="33"/>
      <c r="K469" s="33"/>
    </row>
    <row r="470" spans="1:11" ht="14.25" customHeight="1" x14ac:dyDescent="0.25">
      <c r="A470" s="43"/>
      <c r="B470" s="43"/>
      <c r="C470" s="43"/>
      <c r="D470" s="44"/>
      <c r="G470" s="44"/>
      <c r="H470" s="44"/>
      <c r="I470" s="45"/>
      <c r="J470" s="33"/>
      <c r="K470" s="33"/>
    </row>
    <row r="471" spans="1:11" ht="14.25" customHeight="1" x14ac:dyDescent="0.25">
      <c r="A471" s="43"/>
      <c r="B471" s="43"/>
      <c r="C471" s="43"/>
      <c r="D471" s="44"/>
      <c r="G471" s="44"/>
      <c r="H471" s="44"/>
      <c r="I471" s="45"/>
      <c r="J471" s="33"/>
      <c r="K471" s="33"/>
    </row>
    <row r="472" spans="1:11" ht="14.25" customHeight="1" x14ac:dyDescent="0.25">
      <c r="A472" s="43"/>
      <c r="B472" s="43"/>
      <c r="C472" s="43"/>
      <c r="D472" s="44"/>
      <c r="G472" s="44"/>
      <c r="H472" s="44"/>
      <c r="I472" s="45"/>
      <c r="J472" s="33"/>
      <c r="K472" s="33"/>
    </row>
    <row r="473" spans="1:11" ht="14.25" customHeight="1" x14ac:dyDescent="0.25">
      <c r="A473" s="43"/>
      <c r="B473" s="43"/>
      <c r="C473" s="43"/>
      <c r="D473" s="44"/>
      <c r="G473" s="44"/>
      <c r="H473" s="44"/>
      <c r="I473" s="45"/>
      <c r="J473" s="33"/>
      <c r="K473" s="33"/>
    </row>
    <row r="474" spans="1:11" ht="14.25" customHeight="1" x14ac:dyDescent="0.25">
      <c r="A474" s="43"/>
      <c r="B474" s="43"/>
      <c r="C474" s="43"/>
      <c r="D474" s="44"/>
      <c r="G474" s="44"/>
      <c r="H474" s="44"/>
      <c r="I474" s="45"/>
      <c r="J474" s="33"/>
      <c r="K474" s="33"/>
    </row>
    <row r="475" spans="1:11" ht="14.25" customHeight="1" x14ac:dyDescent="0.25">
      <c r="A475" s="43"/>
      <c r="B475" s="43"/>
      <c r="C475" s="43"/>
      <c r="D475" s="44"/>
      <c r="G475" s="44"/>
      <c r="H475" s="44"/>
      <c r="I475" s="45"/>
      <c r="J475" s="33"/>
      <c r="K475" s="33"/>
    </row>
    <row r="476" spans="1:11" ht="14.25" customHeight="1" x14ac:dyDescent="0.25">
      <c r="A476" s="43"/>
      <c r="B476" s="43"/>
      <c r="C476" s="43"/>
      <c r="D476" s="44"/>
      <c r="G476" s="44"/>
      <c r="H476" s="44"/>
      <c r="I476" s="45"/>
      <c r="J476" s="33"/>
      <c r="K476" s="33"/>
    </row>
    <row r="477" spans="1:11" ht="14.25" customHeight="1" x14ac:dyDescent="0.25">
      <c r="A477" s="43"/>
      <c r="B477" s="43"/>
      <c r="C477" s="43"/>
      <c r="D477" s="44"/>
      <c r="G477" s="44"/>
      <c r="H477" s="44"/>
      <c r="I477" s="45"/>
      <c r="J477" s="33"/>
      <c r="K477" s="33"/>
    </row>
    <row r="478" spans="1:11" ht="14.25" customHeight="1" x14ac:dyDescent="0.25">
      <c r="A478" s="43"/>
      <c r="B478" s="43"/>
      <c r="C478" s="43"/>
      <c r="D478" s="44"/>
      <c r="G478" s="44"/>
      <c r="H478" s="44"/>
      <c r="I478" s="45"/>
      <c r="J478" s="33"/>
      <c r="K478" s="33"/>
    </row>
    <row r="479" spans="1:11" ht="14.25" customHeight="1" x14ac:dyDescent="0.25">
      <c r="A479" s="43"/>
      <c r="B479" s="43"/>
      <c r="C479" s="43"/>
      <c r="D479" s="44"/>
      <c r="G479" s="44"/>
      <c r="H479" s="44"/>
      <c r="I479" s="45"/>
      <c r="J479" s="33"/>
      <c r="K479" s="33"/>
    </row>
    <row r="480" spans="1:11" ht="14.25" customHeight="1" x14ac:dyDescent="0.25">
      <c r="A480" s="43"/>
      <c r="B480" s="43"/>
      <c r="C480" s="43"/>
      <c r="D480" s="44"/>
      <c r="G480" s="44"/>
      <c r="H480" s="44"/>
      <c r="I480" s="45"/>
      <c r="J480" s="33"/>
      <c r="K480" s="33"/>
    </row>
    <row r="481" spans="1:11" ht="14.25" customHeight="1" x14ac:dyDescent="0.25">
      <c r="A481" s="43"/>
      <c r="B481" s="43"/>
      <c r="C481" s="43"/>
      <c r="D481" s="44"/>
      <c r="G481" s="44"/>
      <c r="H481" s="44"/>
      <c r="I481" s="45"/>
      <c r="J481" s="33"/>
      <c r="K481" s="33"/>
    </row>
    <row r="482" spans="1:11" ht="14.25" customHeight="1" x14ac:dyDescent="0.25">
      <c r="A482" s="43"/>
      <c r="B482" s="43"/>
      <c r="C482" s="43"/>
      <c r="D482" s="44"/>
      <c r="G482" s="44"/>
      <c r="H482" s="44"/>
      <c r="I482" s="45"/>
      <c r="J482" s="33"/>
      <c r="K482" s="33"/>
    </row>
    <row r="483" spans="1:11" ht="14.25" customHeight="1" x14ac:dyDescent="0.25">
      <c r="A483" s="43"/>
      <c r="B483" s="43"/>
      <c r="C483" s="43"/>
      <c r="D483" s="44"/>
      <c r="G483" s="44"/>
      <c r="H483" s="44"/>
      <c r="I483" s="45"/>
      <c r="J483" s="33"/>
      <c r="K483" s="33"/>
    </row>
    <row r="484" spans="1:11" ht="14.25" customHeight="1" x14ac:dyDescent="0.25">
      <c r="A484" s="43"/>
      <c r="B484" s="43"/>
      <c r="C484" s="43"/>
      <c r="D484" s="44"/>
      <c r="G484" s="44"/>
      <c r="H484" s="44"/>
      <c r="I484" s="45"/>
      <c r="J484" s="33"/>
      <c r="K484" s="33"/>
    </row>
    <row r="485" spans="1:11" ht="14.25" customHeight="1" x14ac:dyDescent="0.25">
      <c r="A485" s="43"/>
      <c r="B485" s="43"/>
      <c r="C485" s="43"/>
      <c r="D485" s="44"/>
      <c r="G485" s="44"/>
      <c r="H485" s="44"/>
      <c r="I485" s="45"/>
      <c r="J485" s="33"/>
      <c r="K485" s="33"/>
    </row>
    <row r="486" spans="1:11" ht="14.25" customHeight="1" x14ac:dyDescent="0.25">
      <c r="A486" s="43"/>
      <c r="B486" s="43"/>
      <c r="C486" s="43"/>
      <c r="D486" s="44"/>
      <c r="G486" s="44"/>
      <c r="H486" s="44"/>
      <c r="I486" s="45"/>
      <c r="J486" s="33"/>
      <c r="K486" s="33"/>
    </row>
    <row r="487" spans="1:11" ht="14.25" customHeight="1" x14ac:dyDescent="0.25">
      <c r="A487" s="43"/>
      <c r="B487" s="43"/>
      <c r="C487" s="43"/>
      <c r="D487" s="44"/>
      <c r="G487" s="44"/>
      <c r="H487" s="44"/>
      <c r="I487" s="45"/>
      <c r="J487" s="33"/>
      <c r="K487" s="33"/>
    </row>
    <row r="488" spans="1:11" ht="14.25" customHeight="1" x14ac:dyDescent="0.25">
      <c r="A488" s="43"/>
      <c r="B488" s="43"/>
      <c r="C488" s="43"/>
      <c r="D488" s="44"/>
      <c r="G488" s="44"/>
      <c r="H488" s="44"/>
      <c r="I488" s="45"/>
      <c r="J488" s="33"/>
      <c r="K488" s="33"/>
    </row>
    <row r="489" spans="1:11" ht="14.25" customHeight="1" x14ac:dyDescent="0.25">
      <c r="A489" s="43"/>
      <c r="B489" s="43"/>
      <c r="C489" s="43"/>
      <c r="D489" s="44"/>
      <c r="G489" s="44"/>
      <c r="H489" s="44"/>
      <c r="I489" s="45"/>
      <c r="J489" s="33"/>
      <c r="K489" s="33"/>
    </row>
    <row r="490" spans="1:11" ht="14.25" customHeight="1" x14ac:dyDescent="0.25">
      <c r="A490" s="43"/>
      <c r="B490" s="43"/>
      <c r="C490" s="43"/>
      <c r="D490" s="44"/>
      <c r="G490" s="44"/>
      <c r="H490" s="44"/>
      <c r="I490" s="45"/>
      <c r="J490" s="33"/>
      <c r="K490" s="33"/>
    </row>
    <row r="491" spans="1:11" ht="14.25" customHeight="1" x14ac:dyDescent="0.25">
      <c r="A491" s="43"/>
      <c r="B491" s="43"/>
      <c r="C491" s="43"/>
      <c r="D491" s="44"/>
      <c r="G491" s="44"/>
      <c r="H491" s="44"/>
      <c r="I491" s="45"/>
      <c r="J491" s="33"/>
      <c r="K491" s="33"/>
    </row>
    <row r="492" spans="1:11" ht="14.25" customHeight="1" x14ac:dyDescent="0.25">
      <c r="A492" s="43"/>
      <c r="B492" s="43"/>
      <c r="C492" s="43"/>
      <c r="D492" s="44"/>
      <c r="G492" s="44"/>
      <c r="H492" s="44"/>
      <c r="I492" s="45"/>
      <c r="J492" s="33"/>
      <c r="K492" s="33"/>
    </row>
    <row r="493" spans="1:11" ht="14.25" customHeight="1" x14ac:dyDescent="0.25">
      <c r="A493" s="43"/>
      <c r="B493" s="43"/>
      <c r="C493" s="43"/>
      <c r="D493" s="44"/>
      <c r="G493" s="44"/>
      <c r="H493" s="44"/>
      <c r="I493" s="45"/>
      <c r="J493" s="33"/>
      <c r="K493" s="33"/>
    </row>
    <row r="494" spans="1:11" ht="14.25" customHeight="1" x14ac:dyDescent="0.25">
      <c r="A494" s="43"/>
      <c r="B494" s="43"/>
      <c r="C494" s="43"/>
      <c r="D494" s="44"/>
      <c r="G494" s="44"/>
      <c r="H494" s="44"/>
      <c r="I494" s="45"/>
      <c r="J494" s="33"/>
      <c r="K494" s="33"/>
    </row>
    <row r="495" spans="1:11" ht="14.25" customHeight="1" x14ac:dyDescent="0.25">
      <c r="A495" s="43"/>
      <c r="B495" s="43"/>
      <c r="C495" s="43"/>
      <c r="D495" s="44"/>
      <c r="G495" s="44"/>
      <c r="H495" s="44"/>
      <c r="I495" s="45"/>
      <c r="J495" s="33"/>
      <c r="K495" s="33"/>
    </row>
    <row r="496" spans="1:11" ht="14.25" customHeight="1" x14ac:dyDescent="0.25">
      <c r="A496" s="43"/>
      <c r="B496" s="43"/>
      <c r="C496" s="43"/>
      <c r="D496" s="44"/>
      <c r="G496" s="44"/>
      <c r="H496" s="44"/>
      <c r="I496" s="45"/>
      <c r="J496" s="33"/>
      <c r="K496" s="33"/>
    </row>
    <row r="497" spans="1:11" ht="14.25" customHeight="1" x14ac:dyDescent="0.25">
      <c r="A497" s="43"/>
      <c r="B497" s="43"/>
      <c r="C497" s="43"/>
      <c r="D497" s="44"/>
      <c r="G497" s="44"/>
      <c r="H497" s="44"/>
      <c r="I497" s="45"/>
      <c r="J497" s="33"/>
      <c r="K497" s="33"/>
    </row>
    <row r="498" spans="1:11" ht="14.25" customHeight="1" x14ac:dyDescent="0.25">
      <c r="A498" s="43"/>
      <c r="B498" s="43"/>
      <c r="C498" s="43"/>
      <c r="D498" s="44"/>
      <c r="G498" s="44"/>
      <c r="H498" s="44"/>
      <c r="I498" s="45"/>
      <c r="J498" s="33"/>
      <c r="K498" s="33"/>
    </row>
    <row r="499" spans="1:11" ht="14.25" customHeight="1" x14ac:dyDescent="0.25">
      <c r="A499" s="43"/>
      <c r="B499" s="43"/>
      <c r="C499" s="43"/>
      <c r="D499" s="44"/>
      <c r="G499" s="44"/>
      <c r="H499" s="44"/>
      <c r="I499" s="45"/>
      <c r="J499" s="33"/>
      <c r="K499" s="33"/>
    </row>
    <row r="500" spans="1:11" ht="14.25" customHeight="1" x14ac:dyDescent="0.25">
      <c r="A500" s="43"/>
      <c r="B500" s="43"/>
      <c r="C500" s="43"/>
      <c r="D500" s="44"/>
      <c r="G500" s="44"/>
      <c r="H500" s="44"/>
      <c r="I500" s="45"/>
      <c r="J500" s="33"/>
      <c r="K500" s="33"/>
    </row>
    <row r="501" spans="1:11" ht="14.25" customHeight="1" x14ac:dyDescent="0.25">
      <c r="A501" s="43"/>
      <c r="B501" s="43"/>
      <c r="C501" s="43"/>
      <c r="D501" s="44"/>
      <c r="G501" s="44"/>
      <c r="H501" s="44"/>
      <c r="I501" s="45"/>
      <c r="J501" s="33"/>
      <c r="K501" s="33"/>
    </row>
    <row r="502" spans="1:11" ht="14.25" customHeight="1" x14ac:dyDescent="0.25">
      <c r="A502" s="43"/>
      <c r="B502" s="43"/>
      <c r="C502" s="43"/>
      <c r="D502" s="44"/>
      <c r="G502" s="44"/>
      <c r="H502" s="44"/>
      <c r="I502" s="45"/>
      <c r="J502" s="33"/>
      <c r="K502" s="33"/>
    </row>
    <row r="503" spans="1:11" ht="14.25" customHeight="1" x14ac:dyDescent="0.25">
      <c r="A503" s="43"/>
      <c r="B503" s="43"/>
      <c r="C503" s="43"/>
      <c r="D503" s="44"/>
      <c r="G503" s="44"/>
      <c r="H503" s="44"/>
      <c r="I503" s="45"/>
      <c r="J503" s="33"/>
      <c r="K503" s="33"/>
    </row>
    <row r="504" spans="1:11" ht="14.25" customHeight="1" x14ac:dyDescent="0.25">
      <c r="A504" s="43"/>
      <c r="B504" s="43"/>
      <c r="C504" s="43"/>
      <c r="D504" s="44"/>
      <c r="G504" s="44"/>
      <c r="H504" s="44"/>
      <c r="I504" s="45"/>
      <c r="J504" s="33"/>
      <c r="K504" s="33"/>
    </row>
    <row r="505" spans="1:11" ht="14.25" customHeight="1" x14ac:dyDescent="0.25">
      <c r="A505" s="43"/>
      <c r="B505" s="43"/>
      <c r="C505" s="43"/>
      <c r="D505" s="44"/>
      <c r="G505" s="44"/>
      <c r="H505" s="44"/>
      <c r="I505" s="45"/>
      <c r="J505" s="33"/>
      <c r="K505" s="33"/>
    </row>
    <row r="506" spans="1:11" ht="14.25" customHeight="1" x14ac:dyDescent="0.25">
      <c r="A506" s="43"/>
      <c r="B506" s="43"/>
      <c r="C506" s="43"/>
      <c r="D506" s="44"/>
      <c r="G506" s="44"/>
      <c r="H506" s="44"/>
      <c r="I506" s="45"/>
      <c r="J506" s="33"/>
      <c r="K506" s="33"/>
    </row>
    <row r="507" spans="1:11" ht="14.25" customHeight="1" x14ac:dyDescent="0.25">
      <c r="A507" s="43"/>
      <c r="B507" s="43"/>
      <c r="C507" s="43"/>
      <c r="D507" s="44"/>
      <c r="G507" s="44"/>
      <c r="H507" s="44"/>
      <c r="I507" s="45"/>
      <c r="J507" s="33"/>
      <c r="K507" s="33"/>
    </row>
    <row r="508" spans="1:11" ht="14.25" customHeight="1" x14ac:dyDescent="0.25">
      <c r="A508" s="43"/>
      <c r="B508" s="43"/>
      <c r="C508" s="43"/>
      <c r="D508" s="44"/>
      <c r="G508" s="44"/>
      <c r="H508" s="44"/>
      <c r="I508" s="45"/>
      <c r="J508" s="33"/>
      <c r="K508" s="33"/>
    </row>
    <row r="509" spans="1:11" ht="14.25" customHeight="1" x14ac:dyDescent="0.25">
      <c r="A509" s="43"/>
      <c r="B509" s="43"/>
      <c r="C509" s="43"/>
      <c r="D509" s="44"/>
      <c r="G509" s="44"/>
      <c r="H509" s="44"/>
      <c r="I509" s="45"/>
      <c r="J509" s="33"/>
      <c r="K509" s="33"/>
    </row>
    <row r="510" spans="1:11" ht="14.25" customHeight="1" x14ac:dyDescent="0.25">
      <c r="A510" s="43"/>
      <c r="B510" s="43"/>
      <c r="C510" s="43"/>
      <c r="D510" s="44"/>
      <c r="G510" s="44"/>
      <c r="H510" s="44"/>
      <c r="I510" s="45"/>
      <c r="J510" s="33"/>
      <c r="K510" s="33"/>
    </row>
    <row r="511" spans="1:11" ht="14.25" customHeight="1" x14ac:dyDescent="0.25">
      <c r="A511" s="43"/>
      <c r="B511" s="43"/>
      <c r="C511" s="43"/>
      <c r="D511" s="44"/>
      <c r="G511" s="44"/>
      <c r="H511" s="44"/>
      <c r="I511" s="45"/>
      <c r="J511" s="33"/>
      <c r="K511" s="33"/>
    </row>
    <row r="512" spans="1:11" ht="14.25" customHeight="1" x14ac:dyDescent="0.25">
      <c r="A512" s="43"/>
      <c r="B512" s="43"/>
      <c r="C512" s="43"/>
      <c r="D512" s="44"/>
      <c r="G512" s="44"/>
      <c r="H512" s="44"/>
      <c r="I512" s="45"/>
      <c r="J512" s="33"/>
      <c r="K512" s="33"/>
    </row>
    <row r="513" spans="1:11" ht="14.25" customHeight="1" x14ac:dyDescent="0.25">
      <c r="A513" s="43"/>
      <c r="B513" s="43"/>
      <c r="C513" s="43"/>
      <c r="D513" s="44"/>
      <c r="G513" s="44"/>
      <c r="H513" s="44"/>
      <c r="I513" s="45"/>
      <c r="J513" s="33"/>
      <c r="K513" s="33"/>
    </row>
    <row r="514" spans="1:11" ht="14.25" customHeight="1" x14ac:dyDescent="0.25">
      <c r="A514" s="43"/>
      <c r="B514" s="43"/>
      <c r="C514" s="43"/>
      <c r="D514" s="44"/>
      <c r="G514" s="44"/>
      <c r="H514" s="44"/>
      <c r="I514" s="45"/>
      <c r="J514" s="33"/>
      <c r="K514" s="33"/>
    </row>
    <row r="515" spans="1:11" ht="14.25" customHeight="1" x14ac:dyDescent="0.25">
      <c r="A515" s="43"/>
      <c r="B515" s="43"/>
      <c r="C515" s="43"/>
      <c r="D515" s="44"/>
      <c r="G515" s="44"/>
      <c r="H515" s="44"/>
      <c r="I515" s="45"/>
      <c r="J515" s="33"/>
      <c r="K515" s="33"/>
    </row>
    <row r="516" spans="1:11" ht="14.25" customHeight="1" x14ac:dyDescent="0.25">
      <c r="A516" s="43"/>
      <c r="B516" s="43"/>
      <c r="C516" s="43"/>
      <c r="D516" s="44"/>
      <c r="G516" s="44"/>
      <c r="H516" s="44"/>
      <c r="I516" s="45"/>
      <c r="J516" s="33"/>
      <c r="K516" s="33"/>
    </row>
    <row r="517" spans="1:11" ht="14.25" customHeight="1" x14ac:dyDescent="0.25">
      <c r="A517" s="43"/>
      <c r="B517" s="43"/>
      <c r="C517" s="43"/>
      <c r="D517" s="44"/>
      <c r="G517" s="44"/>
      <c r="H517" s="44"/>
      <c r="I517" s="45"/>
      <c r="J517" s="33"/>
      <c r="K517" s="33"/>
    </row>
    <row r="518" spans="1:11" ht="14.25" customHeight="1" x14ac:dyDescent="0.25">
      <c r="A518" s="43"/>
      <c r="B518" s="43"/>
      <c r="C518" s="43"/>
      <c r="D518" s="44"/>
      <c r="G518" s="44"/>
      <c r="H518" s="44"/>
      <c r="I518" s="45"/>
      <c r="J518" s="33"/>
      <c r="K518" s="33"/>
    </row>
    <row r="519" spans="1:11" ht="14.25" customHeight="1" x14ac:dyDescent="0.25">
      <c r="A519" s="43"/>
      <c r="B519" s="43"/>
      <c r="C519" s="43"/>
      <c r="D519" s="44"/>
      <c r="G519" s="44"/>
      <c r="H519" s="44"/>
      <c r="I519" s="45"/>
      <c r="J519" s="33"/>
      <c r="K519" s="33"/>
    </row>
    <row r="520" spans="1:11" ht="14.25" customHeight="1" x14ac:dyDescent="0.25">
      <c r="A520" s="43"/>
      <c r="B520" s="43"/>
      <c r="C520" s="43"/>
      <c r="D520" s="44"/>
      <c r="G520" s="44"/>
      <c r="H520" s="44"/>
      <c r="I520" s="45"/>
      <c r="J520" s="33"/>
      <c r="K520" s="33"/>
    </row>
    <row r="521" spans="1:11" ht="14.25" customHeight="1" x14ac:dyDescent="0.25">
      <c r="A521" s="43"/>
      <c r="B521" s="43"/>
      <c r="C521" s="43"/>
      <c r="D521" s="44"/>
      <c r="G521" s="44"/>
      <c r="H521" s="44"/>
      <c r="I521" s="45"/>
      <c r="J521" s="33"/>
      <c r="K521" s="33"/>
    </row>
    <row r="522" spans="1:11" ht="14.25" customHeight="1" x14ac:dyDescent="0.25">
      <c r="A522" s="43"/>
      <c r="B522" s="43"/>
      <c r="C522" s="43"/>
      <c r="D522" s="44"/>
      <c r="G522" s="44"/>
      <c r="H522" s="44"/>
      <c r="I522" s="45"/>
      <c r="J522" s="33"/>
      <c r="K522" s="33"/>
    </row>
    <row r="523" spans="1:11" ht="14.25" customHeight="1" x14ac:dyDescent="0.25">
      <c r="A523" s="43"/>
      <c r="B523" s="43"/>
      <c r="C523" s="43"/>
      <c r="D523" s="44"/>
      <c r="G523" s="44"/>
      <c r="H523" s="44"/>
      <c r="I523" s="45"/>
      <c r="J523" s="33"/>
      <c r="K523" s="33"/>
    </row>
    <row r="524" spans="1:11" ht="14.25" customHeight="1" x14ac:dyDescent="0.25">
      <c r="A524" s="43"/>
      <c r="B524" s="43"/>
      <c r="C524" s="43"/>
      <c r="D524" s="44"/>
      <c r="G524" s="44"/>
      <c r="H524" s="44"/>
      <c r="I524" s="45"/>
      <c r="J524" s="33"/>
      <c r="K524" s="33"/>
    </row>
    <row r="525" spans="1:11" ht="14.25" customHeight="1" x14ac:dyDescent="0.25">
      <c r="A525" s="43"/>
      <c r="B525" s="43"/>
      <c r="C525" s="43"/>
      <c r="D525" s="44"/>
      <c r="G525" s="44"/>
      <c r="H525" s="44"/>
      <c r="I525" s="45"/>
      <c r="J525" s="33"/>
      <c r="K525" s="33"/>
    </row>
    <row r="526" spans="1:11" ht="14.25" customHeight="1" x14ac:dyDescent="0.25">
      <c r="A526" s="43"/>
      <c r="B526" s="43"/>
      <c r="C526" s="43"/>
      <c r="D526" s="44"/>
      <c r="G526" s="44"/>
      <c r="H526" s="44"/>
      <c r="I526" s="45"/>
      <c r="J526" s="33"/>
      <c r="K526" s="33"/>
    </row>
    <row r="527" spans="1:11" ht="14.25" customHeight="1" x14ac:dyDescent="0.25">
      <c r="A527" s="43"/>
      <c r="B527" s="43"/>
      <c r="C527" s="43"/>
      <c r="D527" s="44"/>
      <c r="G527" s="44"/>
      <c r="H527" s="44"/>
      <c r="I527" s="45"/>
      <c r="J527" s="33"/>
      <c r="K527" s="33"/>
    </row>
    <row r="528" spans="1:11" ht="14.25" customHeight="1" x14ac:dyDescent="0.25">
      <c r="A528" s="43"/>
      <c r="B528" s="43"/>
      <c r="C528" s="43"/>
      <c r="D528" s="44"/>
      <c r="G528" s="44"/>
      <c r="H528" s="44"/>
      <c r="I528" s="45"/>
      <c r="J528" s="33"/>
      <c r="K528" s="33"/>
    </row>
    <row r="529" spans="1:11" ht="14.25" customHeight="1" x14ac:dyDescent="0.25">
      <c r="A529" s="43"/>
      <c r="B529" s="43"/>
      <c r="C529" s="43"/>
      <c r="D529" s="44"/>
      <c r="G529" s="44"/>
      <c r="H529" s="44"/>
      <c r="I529" s="45"/>
      <c r="J529" s="33"/>
      <c r="K529" s="33"/>
    </row>
    <row r="530" spans="1:11" ht="14.25" customHeight="1" x14ac:dyDescent="0.25">
      <c r="A530" s="43"/>
      <c r="B530" s="43"/>
      <c r="C530" s="43"/>
      <c r="D530" s="44"/>
      <c r="G530" s="44"/>
      <c r="H530" s="44"/>
      <c r="I530" s="45"/>
      <c r="J530" s="33"/>
      <c r="K530" s="33"/>
    </row>
    <row r="531" spans="1:11" ht="14.25" customHeight="1" x14ac:dyDescent="0.25">
      <c r="A531" s="43"/>
      <c r="B531" s="43"/>
      <c r="C531" s="43"/>
      <c r="D531" s="44"/>
      <c r="G531" s="44"/>
      <c r="H531" s="44"/>
      <c r="I531" s="45"/>
      <c r="J531" s="33"/>
      <c r="K531" s="33"/>
    </row>
    <row r="532" spans="1:11" ht="14.25" customHeight="1" x14ac:dyDescent="0.25">
      <c r="A532" s="43"/>
      <c r="B532" s="43"/>
      <c r="C532" s="43"/>
      <c r="D532" s="44"/>
      <c r="G532" s="44"/>
      <c r="H532" s="44"/>
      <c r="I532" s="45"/>
      <c r="J532" s="33"/>
      <c r="K532" s="33"/>
    </row>
    <row r="533" spans="1:11" ht="14.25" customHeight="1" x14ac:dyDescent="0.25">
      <c r="A533" s="43"/>
      <c r="B533" s="43"/>
      <c r="C533" s="43"/>
      <c r="D533" s="44"/>
      <c r="G533" s="44"/>
      <c r="H533" s="44"/>
      <c r="I533" s="45"/>
      <c r="J533" s="33"/>
      <c r="K533" s="33"/>
    </row>
    <row r="534" spans="1:11" ht="14.25" customHeight="1" x14ac:dyDescent="0.25">
      <c r="A534" s="43"/>
      <c r="B534" s="43"/>
      <c r="C534" s="43"/>
      <c r="D534" s="44"/>
      <c r="G534" s="44"/>
      <c r="H534" s="44"/>
      <c r="I534" s="45"/>
      <c r="J534" s="33"/>
      <c r="K534" s="33"/>
    </row>
    <row r="535" spans="1:11" ht="14.25" customHeight="1" x14ac:dyDescent="0.25">
      <c r="A535" s="43"/>
      <c r="B535" s="43"/>
      <c r="C535" s="43"/>
      <c r="D535" s="44"/>
      <c r="G535" s="44"/>
      <c r="H535" s="44"/>
      <c r="I535" s="45"/>
      <c r="J535" s="33"/>
      <c r="K535" s="33"/>
    </row>
    <row r="536" spans="1:11" ht="14.25" customHeight="1" x14ac:dyDescent="0.25">
      <c r="A536" s="43"/>
      <c r="B536" s="43"/>
      <c r="C536" s="43"/>
      <c r="D536" s="44"/>
      <c r="G536" s="44"/>
      <c r="H536" s="44"/>
      <c r="I536" s="45"/>
      <c r="J536" s="33"/>
      <c r="K536" s="33"/>
    </row>
    <row r="537" spans="1:11" ht="14.25" customHeight="1" x14ac:dyDescent="0.25">
      <c r="A537" s="43"/>
      <c r="B537" s="43"/>
      <c r="C537" s="43"/>
      <c r="D537" s="44"/>
      <c r="G537" s="44"/>
      <c r="H537" s="44"/>
      <c r="I537" s="45"/>
      <c r="J537" s="33"/>
      <c r="K537" s="33"/>
    </row>
    <row r="538" spans="1:11" ht="14.25" customHeight="1" x14ac:dyDescent="0.25">
      <c r="A538" s="43"/>
      <c r="B538" s="43"/>
      <c r="C538" s="43"/>
      <c r="D538" s="44"/>
      <c r="G538" s="44"/>
      <c r="H538" s="44"/>
      <c r="I538" s="45"/>
      <c r="J538" s="33"/>
      <c r="K538" s="33"/>
    </row>
    <row r="539" spans="1:11" ht="14.25" customHeight="1" x14ac:dyDescent="0.25">
      <c r="A539" s="43"/>
      <c r="B539" s="43"/>
      <c r="C539" s="43"/>
      <c r="D539" s="44"/>
      <c r="G539" s="44"/>
      <c r="H539" s="44"/>
      <c r="I539" s="45"/>
      <c r="J539" s="33"/>
      <c r="K539" s="33"/>
    </row>
    <row r="540" spans="1:11" ht="14.25" customHeight="1" x14ac:dyDescent="0.25">
      <c r="A540" s="43"/>
      <c r="B540" s="43"/>
      <c r="C540" s="43"/>
      <c r="D540" s="44"/>
      <c r="G540" s="44"/>
      <c r="H540" s="44"/>
      <c r="I540" s="45"/>
      <c r="J540" s="33"/>
      <c r="K540" s="33"/>
    </row>
    <row r="541" spans="1:11" ht="14.25" customHeight="1" x14ac:dyDescent="0.25">
      <c r="A541" s="43"/>
      <c r="B541" s="43"/>
      <c r="C541" s="43"/>
      <c r="D541" s="44"/>
      <c r="G541" s="44"/>
      <c r="H541" s="44"/>
      <c r="I541" s="45"/>
      <c r="J541" s="33"/>
      <c r="K541" s="33"/>
    </row>
    <row r="542" spans="1:11" ht="14.25" customHeight="1" x14ac:dyDescent="0.25">
      <c r="A542" s="43"/>
      <c r="B542" s="43"/>
      <c r="C542" s="43"/>
      <c r="D542" s="44"/>
      <c r="G542" s="44"/>
      <c r="H542" s="44"/>
      <c r="I542" s="45"/>
      <c r="J542" s="33"/>
      <c r="K542" s="33"/>
    </row>
    <row r="543" spans="1:11" ht="14.25" customHeight="1" x14ac:dyDescent="0.25">
      <c r="A543" s="43"/>
      <c r="B543" s="43"/>
      <c r="C543" s="43"/>
      <c r="D543" s="44"/>
      <c r="G543" s="44"/>
      <c r="H543" s="44"/>
      <c r="I543" s="45"/>
      <c r="J543" s="33"/>
      <c r="K543" s="33"/>
    </row>
    <row r="544" spans="1:11" ht="14.25" customHeight="1" x14ac:dyDescent="0.25">
      <c r="A544" s="43"/>
      <c r="B544" s="43"/>
      <c r="C544" s="43"/>
      <c r="D544" s="44"/>
      <c r="G544" s="44"/>
      <c r="H544" s="44"/>
      <c r="I544" s="45"/>
      <c r="J544" s="33"/>
      <c r="K544" s="33"/>
    </row>
    <row r="545" spans="1:11" ht="14.25" customHeight="1" x14ac:dyDescent="0.25">
      <c r="A545" s="43"/>
      <c r="B545" s="43"/>
      <c r="C545" s="43"/>
      <c r="D545" s="44"/>
      <c r="G545" s="44"/>
      <c r="H545" s="44"/>
      <c r="I545" s="45"/>
      <c r="J545" s="33"/>
      <c r="K545" s="33"/>
    </row>
    <row r="546" spans="1:11" ht="14.25" customHeight="1" x14ac:dyDescent="0.25">
      <c r="A546" s="43"/>
      <c r="B546" s="43"/>
      <c r="C546" s="43"/>
      <c r="D546" s="44"/>
      <c r="G546" s="44"/>
      <c r="H546" s="44"/>
      <c r="I546" s="45"/>
      <c r="J546" s="33"/>
      <c r="K546" s="33"/>
    </row>
    <row r="547" spans="1:11" ht="14.25" customHeight="1" x14ac:dyDescent="0.25">
      <c r="A547" s="43"/>
      <c r="B547" s="43"/>
      <c r="C547" s="43"/>
      <c r="D547" s="44"/>
      <c r="G547" s="44"/>
      <c r="H547" s="44"/>
      <c r="I547" s="45"/>
      <c r="J547" s="33"/>
      <c r="K547" s="33"/>
    </row>
    <row r="548" spans="1:11" ht="14.25" customHeight="1" x14ac:dyDescent="0.25">
      <c r="A548" s="43"/>
      <c r="B548" s="43"/>
      <c r="C548" s="43"/>
      <c r="D548" s="44"/>
      <c r="G548" s="44"/>
      <c r="H548" s="44"/>
      <c r="I548" s="45"/>
      <c r="J548" s="33"/>
      <c r="K548" s="33"/>
    </row>
    <row r="549" spans="1:11" ht="14.25" customHeight="1" x14ac:dyDescent="0.25">
      <c r="A549" s="43"/>
      <c r="B549" s="43"/>
      <c r="C549" s="43"/>
      <c r="D549" s="44"/>
      <c r="G549" s="44"/>
      <c r="H549" s="44"/>
      <c r="I549" s="45"/>
      <c r="J549" s="33"/>
      <c r="K549" s="33"/>
    </row>
    <row r="550" spans="1:11" ht="14.25" customHeight="1" x14ac:dyDescent="0.25">
      <c r="A550" s="43"/>
      <c r="B550" s="43"/>
      <c r="C550" s="43"/>
      <c r="D550" s="44"/>
      <c r="G550" s="44"/>
      <c r="H550" s="44"/>
      <c r="I550" s="45"/>
      <c r="J550" s="33"/>
      <c r="K550" s="33"/>
    </row>
    <row r="551" spans="1:11" ht="14.25" customHeight="1" x14ac:dyDescent="0.25">
      <c r="A551" s="43"/>
      <c r="B551" s="43"/>
      <c r="C551" s="43"/>
      <c r="D551" s="44"/>
      <c r="G551" s="44"/>
      <c r="H551" s="44"/>
      <c r="I551" s="45"/>
      <c r="J551" s="33"/>
      <c r="K551" s="33"/>
    </row>
    <row r="552" spans="1:11" ht="14.25" customHeight="1" x14ac:dyDescent="0.25">
      <c r="A552" s="43"/>
      <c r="B552" s="43"/>
      <c r="C552" s="43"/>
      <c r="D552" s="44"/>
      <c r="G552" s="44"/>
      <c r="H552" s="44"/>
      <c r="I552" s="45"/>
      <c r="J552" s="33"/>
      <c r="K552" s="33"/>
    </row>
    <row r="553" spans="1:11" ht="14.25" customHeight="1" x14ac:dyDescent="0.25">
      <c r="A553" s="43"/>
      <c r="B553" s="43"/>
      <c r="C553" s="43"/>
      <c r="D553" s="44"/>
      <c r="G553" s="44"/>
      <c r="H553" s="44"/>
      <c r="I553" s="45"/>
      <c r="J553" s="33"/>
      <c r="K553" s="33"/>
    </row>
    <row r="554" spans="1:11" ht="14.25" customHeight="1" x14ac:dyDescent="0.25">
      <c r="A554" s="43"/>
      <c r="B554" s="43"/>
      <c r="C554" s="43"/>
      <c r="D554" s="44"/>
      <c r="G554" s="44"/>
      <c r="H554" s="44"/>
      <c r="I554" s="45"/>
      <c r="J554" s="33"/>
      <c r="K554" s="33"/>
    </row>
    <row r="555" spans="1:11" ht="14.25" customHeight="1" x14ac:dyDescent="0.25">
      <c r="A555" s="43"/>
      <c r="B555" s="43"/>
      <c r="C555" s="43"/>
      <c r="D555" s="44"/>
      <c r="G555" s="44"/>
      <c r="H555" s="44"/>
      <c r="I555" s="45"/>
      <c r="J555" s="33"/>
      <c r="K555" s="33"/>
    </row>
    <row r="556" spans="1:11" ht="14.25" customHeight="1" x14ac:dyDescent="0.25">
      <c r="A556" s="43"/>
      <c r="B556" s="43"/>
      <c r="C556" s="43"/>
      <c r="D556" s="44"/>
      <c r="G556" s="44"/>
      <c r="H556" s="44"/>
      <c r="I556" s="45"/>
      <c r="J556" s="33"/>
      <c r="K556" s="33"/>
    </row>
    <row r="557" spans="1:11" ht="14.25" customHeight="1" x14ac:dyDescent="0.25">
      <c r="A557" s="43"/>
      <c r="B557" s="43"/>
      <c r="C557" s="43"/>
      <c r="D557" s="44"/>
      <c r="G557" s="44"/>
      <c r="H557" s="44"/>
      <c r="I557" s="45"/>
      <c r="J557" s="33"/>
      <c r="K557" s="33"/>
    </row>
    <row r="558" spans="1:11" ht="14.25" customHeight="1" x14ac:dyDescent="0.25">
      <c r="A558" s="43"/>
      <c r="B558" s="43"/>
      <c r="C558" s="43"/>
      <c r="D558" s="44"/>
      <c r="G558" s="44"/>
      <c r="H558" s="44"/>
      <c r="I558" s="45"/>
      <c r="J558" s="33"/>
      <c r="K558" s="33"/>
    </row>
    <row r="559" spans="1:11" ht="14.25" customHeight="1" x14ac:dyDescent="0.25">
      <c r="A559" s="43"/>
      <c r="B559" s="43"/>
      <c r="C559" s="43"/>
      <c r="D559" s="44"/>
      <c r="G559" s="44"/>
      <c r="H559" s="44"/>
      <c r="I559" s="45"/>
      <c r="J559" s="33"/>
      <c r="K559" s="33"/>
    </row>
    <row r="560" spans="1:11" ht="14.25" customHeight="1" x14ac:dyDescent="0.25">
      <c r="A560" s="43"/>
      <c r="B560" s="43"/>
      <c r="C560" s="43"/>
      <c r="D560" s="44"/>
      <c r="G560" s="44"/>
      <c r="H560" s="44"/>
      <c r="I560" s="45"/>
      <c r="J560" s="33"/>
      <c r="K560" s="33"/>
    </row>
    <row r="561" spans="1:11" ht="14.25" customHeight="1" x14ac:dyDescent="0.25">
      <c r="A561" s="43"/>
      <c r="B561" s="43"/>
      <c r="C561" s="43"/>
      <c r="D561" s="44"/>
      <c r="G561" s="44"/>
      <c r="H561" s="44"/>
      <c r="I561" s="45"/>
      <c r="J561" s="33"/>
      <c r="K561" s="33"/>
    </row>
    <row r="562" spans="1:11" ht="14.25" customHeight="1" x14ac:dyDescent="0.25">
      <c r="A562" s="43"/>
      <c r="B562" s="43"/>
      <c r="C562" s="43"/>
      <c r="D562" s="44"/>
      <c r="G562" s="44"/>
      <c r="H562" s="44"/>
      <c r="I562" s="45"/>
      <c r="J562" s="33"/>
      <c r="K562" s="33"/>
    </row>
    <row r="563" spans="1:11" ht="14.25" customHeight="1" x14ac:dyDescent="0.25">
      <c r="A563" s="43"/>
      <c r="B563" s="43"/>
      <c r="C563" s="43"/>
      <c r="D563" s="44"/>
      <c r="G563" s="44"/>
      <c r="H563" s="44"/>
      <c r="I563" s="45"/>
      <c r="J563" s="33"/>
      <c r="K563" s="33"/>
    </row>
    <row r="564" spans="1:11" ht="14.25" customHeight="1" x14ac:dyDescent="0.25">
      <c r="A564" s="43"/>
      <c r="B564" s="43"/>
      <c r="C564" s="43"/>
      <c r="D564" s="44"/>
      <c r="G564" s="44"/>
      <c r="H564" s="44"/>
      <c r="I564" s="45"/>
      <c r="J564" s="33"/>
      <c r="K564" s="33"/>
    </row>
    <row r="565" spans="1:11" ht="14.25" customHeight="1" x14ac:dyDescent="0.25">
      <c r="A565" s="43"/>
      <c r="B565" s="43"/>
      <c r="C565" s="43"/>
      <c r="D565" s="44"/>
      <c r="G565" s="44"/>
      <c r="H565" s="44"/>
      <c r="I565" s="45"/>
      <c r="J565" s="33"/>
      <c r="K565" s="33"/>
    </row>
    <row r="566" spans="1:11" ht="14.25" customHeight="1" x14ac:dyDescent="0.25">
      <c r="A566" s="43"/>
      <c r="B566" s="43"/>
      <c r="C566" s="43"/>
      <c r="D566" s="44"/>
      <c r="G566" s="44"/>
      <c r="H566" s="44"/>
      <c r="I566" s="45"/>
      <c r="J566" s="33"/>
      <c r="K566" s="33"/>
    </row>
    <row r="567" spans="1:11" ht="14.25" customHeight="1" x14ac:dyDescent="0.25">
      <c r="A567" s="43"/>
      <c r="B567" s="43"/>
      <c r="C567" s="43"/>
      <c r="D567" s="44"/>
      <c r="G567" s="44"/>
      <c r="H567" s="44"/>
      <c r="I567" s="45"/>
      <c r="J567" s="33"/>
      <c r="K567" s="33"/>
    </row>
    <row r="568" spans="1:11" ht="14.25" customHeight="1" x14ac:dyDescent="0.25">
      <c r="A568" s="43"/>
      <c r="B568" s="43"/>
      <c r="C568" s="43"/>
      <c r="D568" s="44"/>
      <c r="G568" s="44"/>
      <c r="H568" s="44"/>
      <c r="I568" s="45"/>
      <c r="J568" s="33"/>
      <c r="K568" s="33"/>
    </row>
    <row r="569" spans="1:11" ht="14.25" customHeight="1" x14ac:dyDescent="0.25">
      <c r="A569" s="43"/>
      <c r="B569" s="43"/>
      <c r="C569" s="43"/>
      <c r="D569" s="44"/>
      <c r="G569" s="44"/>
      <c r="H569" s="44"/>
      <c r="I569" s="45"/>
      <c r="J569" s="33"/>
      <c r="K569" s="33"/>
    </row>
    <row r="570" spans="1:11" ht="14.25" customHeight="1" x14ac:dyDescent="0.25">
      <c r="A570" s="43"/>
      <c r="B570" s="43"/>
      <c r="C570" s="43"/>
      <c r="D570" s="44"/>
      <c r="G570" s="44"/>
      <c r="H570" s="44"/>
      <c r="I570" s="45"/>
      <c r="J570" s="33"/>
      <c r="K570" s="33"/>
    </row>
    <row r="571" spans="1:11" ht="14.25" customHeight="1" x14ac:dyDescent="0.25">
      <c r="A571" s="43"/>
      <c r="B571" s="43"/>
      <c r="C571" s="43"/>
      <c r="D571" s="44"/>
      <c r="G571" s="44"/>
      <c r="H571" s="44"/>
      <c r="I571" s="45"/>
      <c r="J571" s="33"/>
      <c r="K571" s="33"/>
    </row>
    <row r="572" spans="1:11" ht="14.25" customHeight="1" x14ac:dyDescent="0.25">
      <c r="A572" s="43"/>
      <c r="B572" s="43"/>
      <c r="C572" s="43"/>
      <c r="D572" s="44"/>
      <c r="G572" s="44"/>
      <c r="H572" s="44"/>
      <c r="I572" s="45"/>
      <c r="J572" s="33"/>
      <c r="K572" s="33"/>
    </row>
    <row r="573" spans="1:11" ht="14.25" customHeight="1" x14ac:dyDescent="0.25">
      <c r="A573" s="43"/>
      <c r="B573" s="43"/>
      <c r="C573" s="43"/>
      <c r="D573" s="44"/>
      <c r="G573" s="44"/>
      <c r="H573" s="44"/>
      <c r="I573" s="45"/>
      <c r="J573" s="33"/>
      <c r="K573" s="33"/>
    </row>
    <row r="574" spans="1:11" ht="14.25" customHeight="1" x14ac:dyDescent="0.25">
      <c r="A574" s="43"/>
      <c r="B574" s="43"/>
      <c r="C574" s="43"/>
      <c r="D574" s="44"/>
      <c r="G574" s="44"/>
      <c r="H574" s="44"/>
      <c r="I574" s="45"/>
      <c r="J574" s="33"/>
      <c r="K574" s="33"/>
    </row>
    <row r="575" spans="1:11" ht="14.25" customHeight="1" x14ac:dyDescent="0.25">
      <c r="A575" s="43"/>
      <c r="B575" s="43"/>
      <c r="C575" s="43"/>
      <c r="D575" s="44"/>
      <c r="G575" s="44"/>
      <c r="H575" s="44"/>
      <c r="I575" s="45"/>
      <c r="J575" s="33"/>
      <c r="K575" s="33"/>
    </row>
    <row r="576" spans="1:11" ht="14.25" customHeight="1" x14ac:dyDescent="0.25">
      <c r="A576" s="43"/>
      <c r="B576" s="43"/>
      <c r="C576" s="43"/>
      <c r="D576" s="44"/>
      <c r="G576" s="44"/>
      <c r="H576" s="44"/>
      <c r="I576" s="45"/>
      <c r="J576" s="33"/>
      <c r="K576" s="33"/>
    </row>
    <row r="577" spans="1:11" ht="14.25" customHeight="1" x14ac:dyDescent="0.25">
      <c r="A577" s="43"/>
      <c r="B577" s="43"/>
      <c r="C577" s="43"/>
      <c r="D577" s="44"/>
      <c r="G577" s="44"/>
      <c r="H577" s="44"/>
      <c r="I577" s="45"/>
      <c r="J577" s="33"/>
      <c r="K577" s="33"/>
    </row>
    <row r="578" spans="1:11" ht="14.25" customHeight="1" x14ac:dyDescent="0.25">
      <c r="A578" s="43"/>
      <c r="B578" s="43"/>
      <c r="C578" s="43"/>
      <c r="D578" s="44"/>
      <c r="G578" s="44"/>
      <c r="H578" s="44"/>
      <c r="I578" s="45"/>
      <c r="J578" s="33"/>
      <c r="K578" s="33"/>
    </row>
    <row r="579" spans="1:11" ht="14.25" customHeight="1" x14ac:dyDescent="0.25">
      <c r="A579" s="43"/>
      <c r="B579" s="43"/>
      <c r="C579" s="43"/>
      <c r="D579" s="44"/>
      <c r="G579" s="44"/>
      <c r="H579" s="44"/>
      <c r="I579" s="45"/>
      <c r="J579" s="33"/>
      <c r="K579" s="33"/>
    </row>
    <row r="580" spans="1:11" ht="14.25" customHeight="1" x14ac:dyDescent="0.25">
      <c r="A580" s="43"/>
      <c r="B580" s="43"/>
      <c r="C580" s="43"/>
      <c r="D580" s="44"/>
      <c r="G580" s="44"/>
      <c r="H580" s="44"/>
      <c r="I580" s="45"/>
      <c r="J580" s="33"/>
      <c r="K580" s="33"/>
    </row>
    <row r="581" spans="1:11" ht="14.25" customHeight="1" x14ac:dyDescent="0.25">
      <c r="A581" s="43"/>
      <c r="B581" s="43"/>
      <c r="C581" s="43"/>
      <c r="D581" s="44"/>
      <c r="G581" s="44"/>
      <c r="H581" s="44"/>
      <c r="I581" s="45"/>
      <c r="J581" s="33"/>
      <c r="K581" s="33"/>
    </row>
    <row r="582" spans="1:11" ht="14.25" customHeight="1" x14ac:dyDescent="0.25">
      <c r="A582" s="43"/>
      <c r="B582" s="43"/>
      <c r="C582" s="43"/>
      <c r="D582" s="44"/>
      <c r="G582" s="44"/>
      <c r="H582" s="44"/>
      <c r="I582" s="45"/>
      <c r="J582" s="33"/>
      <c r="K582" s="33"/>
    </row>
    <row r="583" spans="1:11" ht="14.25" customHeight="1" x14ac:dyDescent="0.25">
      <c r="A583" s="43"/>
      <c r="B583" s="43"/>
      <c r="C583" s="43"/>
      <c r="D583" s="44"/>
      <c r="G583" s="44"/>
      <c r="H583" s="44"/>
      <c r="I583" s="45"/>
      <c r="J583" s="33"/>
      <c r="K583" s="33"/>
    </row>
    <row r="584" spans="1:11" ht="14.25" customHeight="1" x14ac:dyDescent="0.25">
      <c r="A584" s="43"/>
      <c r="B584" s="43"/>
      <c r="C584" s="43"/>
      <c r="D584" s="44"/>
      <c r="G584" s="44"/>
      <c r="H584" s="44"/>
      <c r="I584" s="45"/>
      <c r="J584" s="33"/>
      <c r="K584" s="33"/>
    </row>
    <row r="585" spans="1:11" ht="14.25" customHeight="1" x14ac:dyDescent="0.25">
      <c r="A585" s="43"/>
      <c r="B585" s="43"/>
      <c r="C585" s="43"/>
      <c r="D585" s="44"/>
      <c r="G585" s="44"/>
      <c r="H585" s="44"/>
      <c r="I585" s="45"/>
      <c r="J585" s="33"/>
      <c r="K585" s="33"/>
    </row>
    <row r="586" spans="1:11" ht="14.25" customHeight="1" x14ac:dyDescent="0.25">
      <c r="A586" s="43"/>
      <c r="B586" s="43"/>
      <c r="C586" s="43"/>
      <c r="D586" s="44"/>
      <c r="G586" s="44"/>
      <c r="H586" s="44"/>
      <c r="I586" s="45"/>
      <c r="J586" s="33"/>
      <c r="K586" s="33"/>
    </row>
    <row r="587" spans="1:11" ht="14.25" customHeight="1" x14ac:dyDescent="0.25">
      <c r="A587" s="43"/>
      <c r="B587" s="43"/>
      <c r="C587" s="43"/>
      <c r="D587" s="44"/>
      <c r="G587" s="44"/>
      <c r="H587" s="44"/>
      <c r="I587" s="45"/>
      <c r="J587" s="33"/>
      <c r="K587" s="33"/>
    </row>
    <row r="588" spans="1:11" ht="14.25" customHeight="1" x14ac:dyDescent="0.25">
      <c r="A588" s="43"/>
      <c r="B588" s="43"/>
      <c r="C588" s="43"/>
      <c r="D588" s="44"/>
      <c r="G588" s="44"/>
      <c r="H588" s="44"/>
      <c r="I588" s="45"/>
      <c r="J588" s="33"/>
      <c r="K588" s="33"/>
    </row>
    <row r="589" spans="1:11" ht="14.25" customHeight="1" x14ac:dyDescent="0.25">
      <c r="A589" s="43"/>
      <c r="B589" s="43"/>
      <c r="C589" s="43"/>
      <c r="D589" s="44"/>
      <c r="G589" s="44"/>
      <c r="H589" s="44"/>
      <c r="I589" s="45"/>
      <c r="J589" s="33"/>
      <c r="K589" s="33"/>
    </row>
    <row r="590" spans="1:11" ht="14.25" customHeight="1" x14ac:dyDescent="0.25">
      <c r="A590" s="43"/>
      <c r="B590" s="43"/>
      <c r="C590" s="43"/>
      <c r="D590" s="44"/>
      <c r="G590" s="44"/>
      <c r="H590" s="44"/>
      <c r="I590" s="45"/>
      <c r="J590" s="33"/>
      <c r="K590" s="33"/>
    </row>
    <row r="591" spans="1:11" ht="14.25" customHeight="1" x14ac:dyDescent="0.25">
      <c r="A591" s="43"/>
      <c r="B591" s="43"/>
      <c r="C591" s="43"/>
      <c r="D591" s="44"/>
      <c r="G591" s="44"/>
      <c r="H591" s="44"/>
      <c r="I591" s="45"/>
      <c r="J591" s="33"/>
      <c r="K591" s="33"/>
    </row>
    <row r="592" spans="1:11" ht="14.25" customHeight="1" x14ac:dyDescent="0.25">
      <c r="A592" s="43"/>
      <c r="B592" s="43"/>
      <c r="C592" s="43"/>
      <c r="D592" s="44"/>
      <c r="G592" s="44"/>
      <c r="H592" s="44"/>
      <c r="I592" s="45"/>
      <c r="J592" s="33"/>
      <c r="K592" s="33"/>
    </row>
    <row r="593" spans="1:11" ht="14.25" customHeight="1" x14ac:dyDescent="0.25">
      <c r="A593" s="43"/>
      <c r="B593" s="43"/>
      <c r="C593" s="43"/>
      <c r="D593" s="44"/>
      <c r="G593" s="44"/>
      <c r="H593" s="44"/>
      <c r="I593" s="45"/>
      <c r="J593" s="33"/>
      <c r="K593" s="33"/>
    </row>
    <row r="594" spans="1:11" ht="14.25" customHeight="1" x14ac:dyDescent="0.25">
      <c r="A594" s="43"/>
      <c r="B594" s="43"/>
      <c r="C594" s="43"/>
      <c r="D594" s="44"/>
      <c r="G594" s="44"/>
      <c r="H594" s="44"/>
      <c r="I594" s="45"/>
      <c r="J594" s="33"/>
      <c r="K594" s="33"/>
    </row>
    <row r="595" spans="1:11" ht="14.25" customHeight="1" x14ac:dyDescent="0.25">
      <c r="A595" s="43"/>
      <c r="B595" s="43"/>
      <c r="C595" s="43"/>
      <c r="D595" s="44"/>
      <c r="G595" s="44"/>
      <c r="H595" s="44"/>
      <c r="I595" s="45"/>
      <c r="J595" s="33"/>
      <c r="K595" s="33"/>
    </row>
    <row r="596" spans="1:11" ht="14.25" customHeight="1" x14ac:dyDescent="0.25">
      <c r="A596" s="43"/>
      <c r="B596" s="43"/>
      <c r="C596" s="43"/>
      <c r="D596" s="44"/>
      <c r="G596" s="44"/>
      <c r="H596" s="44"/>
      <c r="I596" s="45"/>
      <c r="J596" s="33"/>
      <c r="K596" s="33"/>
    </row>
    <row r="597" spans="1:11" ht="14.25" customHeight="1" x14ac:dyDescent="0.25">
      <c r="A597" s="43"/>
      <c r="B597" s="43"/>
      <c r="C597" s="43"/>
      <c r="D597" s="44"/>
      <c r="G597" s="44"/>
      <c r="H597" s="44"/>
      <c r="I597" s="45"/>
      <c r="J597" s="33"/>
      <c r="K597" s="33"/>
    </row>
    <row r="598" spans="1:11" ht="14.25" customHeight="1" x14ac:dyDescent="0.25">
      <c r="A598" s="43"/>
      <c r="B598" s="43"/>
      <c r="C598" s="43"/>
      <c r="D598" s="44"/>
      <c r="G598" s="44"/>
      <c r="H598" s="44"/>
      <c r="I598" s="45"/>
      <c r="J598" s="33"/>
      <c r="K598" s="33"/>
    </row>
    <row r="599" spans="1:11" ht="14.25" customHeight="1" x14ac:dyDescent="0.25">
      <c r="A599" s="43"/>
      <c r="B599" s="43"/>
      <c r="C599" s="43"/>
      <c r="D599" s="44"/>
      <c r="G599" s="44"/>
      <c r="H599" s="44"/>
      <c r="I599" s="45"/>
      <c r="J599" s="33"/>
      <c r="K599" s="33"/>
    </row>
    <row r="600" spans="1:11" ht="14.25" customHeight="1" x14ac:dyDescent="0.25">
      <c r="A600" s="43"/>
      <c r="B600" s="43"/>
      <c r="C600" s="43"/>
      <c r="D600" s="44"/>
      <c r="G600" s="44"/>
      <c r="H600" s="44"/>
      <c r="I600" s="45"/>
      <c r="J600" s="33"/>
      <c r="K600" s="33"/>
    </row>
    <row r="601" spans="1:11" ht="14.25" customHeight="1" x14ac:dyDescent="0.25">
      <c r="A601" s="43"/>
      <c r="B601" s="43"/>
      <c r="C601" s="43"/>
      <c r="D601" s="44"/>
      <c r="G601" s="44"/>
      <c r="H601" s="44"/>
      <c r="I601" s="45"/>
      <c r="J601" s="33"/>
      <c r="K601" s="33"/>
    </row>
    <row r="602" spans="1:11" ht="14.25" customHeight="1" x14ac:dyDescent="0.25">
      <c r="A602" s="43"/>
      <c r="B602" s="43"/>
      <c r="C602" s="43"/>
      <c r="D602" s="44"/>
      <c r="G602" s="44"/>
      <c r="H602" s="44"/>
      <c r="I602" s="45"/>
      <c r="J602" s="33"/>
      <c r="K602" s="33"/>
    </row>
    <row r="603" spans="1:11" ht="14.25" customHeight="1" x14ac:dyDescent="0.25">
      <c r="A603" s="43"/>
      <c r="B603" s="43"/>
      <c r="C603" s="43"/>
      <c r="D603" s="44"/>
      <c r="G603" s="44"/>
      <c r="H603" s="44"/>
      <c r="I603" s="45"/>
      <c r="J603" s="33"/>
      <c r="K603" s="33"/>
    </row>
    <row r="604" spans="1:11" ht="14.25" customHeight="1" x14ac:dyDescent="0.25">
      <c r="A604" s="43"/>
      <c r="B604" s="43"/>
      <c r="C604" s="43"/>
      <c r="D604" s="44"/>
      <c r="G604" s="44"/>
      <c r="H604" s="44"/>
      <c r="I604" s="45"/>
      <c r="J604" s="33"/>
      <c r="K604" s="33"/>
    </row>
    <row r="605" spans="1:11" ht="14.25" customHeight="1" x14ac:dyDescent="0.25">
      <c r="A605" s="43"/>
      <c r="B605" s="43"/>
      <c r="C605" s="43"/>
      <c r="D605" s="44"/>
      <c r="G605" s="44"/>
      <c r="H605" s="44"/>
      <c r="I605" s="45"/>
      <c r="J605" s="33"/>
      <c r="K605" s="33"/>
    </row>
    <row r="606" spans="1:11" ht="14.25" customHeight="1" x14ac:dyDescent="0.25">
      <c r="A606" s="43"/>
      <c r="B606" s="43"/>
      <c r="C606" s="43"/>
      <c r="D606" s="44"/>
      <c r="G606" s="44"/>
      <c r="H606" s="44"/>
      <c r="I606" s="45"/>
      <c r="J606" s="33"/>
      <c r="K606" s="33"/>
    </row>
    <row r="607" spans="1:11" ht="14.25" customHeight="1" x14ac:dyDescent="0.25">
      <c r="A607" s="43"/>
      <c r="B607" s="43"/>
      <c r="C607" s="43"/>
      <c r="D607" s="44"/>
      <c r="G607" s="44"/>
      <c r="H607" s="44"/>
      <c r="I607" s="45"/>
      <c r="J607" s="33"/>
      <c r="K607" s="33"/>
    </row>
    <row r="608" spans="1:11" ht="14.25" customHeight="1" x14ac:dyDescent="0.25">
      <c r="A608" s="43"/>
      <c r="B608" s="43"/>
      <c r="C608" s="43"/>
      <c r="D608" s="44"/>
      <c r="G608" s="44"/>
      <c r="H608" s="44"/>
      <c r="I608" s="45"/>
      <c r="J608" s="33"/>
      <c r="K608" s="33"/>
    </row>
    <row r="609" spans="1:11" ht="14.25" customHeight="1" x14ac:dyDescent="0.25">
      <c r="A609" s="43"/>
      <c r="B609" s="43"/>
      <c r="C609" s="43"/>
      <c r="D609" s="44"/>
      <c r="G609" s="44"/>
      <c r="H609" s="44"/>
      <c r="I609" s="45"/>
      <c r="J609" s="33"/>
      <c r="K609" s="33"/>
    </row>
    <row r="610" spans="1:11" ht="14.25" customHeight="1" x14ac:dyDescent="0.25">
      <c r="A610" s="43"/>
      <c r="B610" s="43"/>
      <c r="C610" s="43"/>
      <c r="D610" s="44"/>
      <c r="G610" s="44"/>
      <c r="H610" s="44"/>
      <c r="I610" s="45"/>
      <c r="J610" s="33"/>
      <c r="K610" s="33"/>
    </row>
    <row r="611" spans="1:11" ht="14.25" customHeight="1" x14ac:dyDescent="0.25">
      <c r="A611" s="43"/>
      <c r="B611" s="43"/>
      <c r="C611" s="43"/>
      <c r="D611" s="44"/>
      <c r="G611" s="44"/>
      <c r="H611" s="44"/>
      <c r="I611" s="45"/>
      <c r="J611" s="33"/>
      <c r="K611" s="33"/>
    </row>
    <row r="612" spans="1:11" ht="14.25" customHeight="1" x14ac:dyDescent="0.25">
      <c r="A612" s="43"/>
      <c r="B612" s="43"/>
      <c r="C612" s="43"/>
      <c r="D612" s="44"/>
      <c r="G612" s="44"/>
      <c r="H612" s="44"/>
      <c r="I612" s="45"/>
      <c r="J612" s="33"/>
      <c r="K612" s="33"/>
    </row>
    <row r="613" spans="1:11" ht="14.25" customHeight="1" x14ac:dyDescent="0.25">
      <c r="A613" s="43"/>
      <c r="B613" s="43"/>
      <c r="C613" s="43"/>
      <c r="D613" s="44"/>
      <c r="G613" s="44"/>
      <c r="H613" s="44"/>
      <c r="I613" s="45"/>
      <c r="J613" s="33"/>
      <c r="K613" s="33"/>
    </row>
    <row r="614" spans="1:11" ht="14.25" customHeight="1" x14ac:dyDescent="0.25">
      <c r="A614" s="43"/>
      <c r="B614" s="43"/>
      <c r="C614" s="43"/>
      <c r="D614" s="44"/>
      <c r="G614" s="44"/>
      <c r="H614" s="44"/>
      <c r="I614" s="45"/>
      <c r="J614" s="33"/>
      <c r="K614" s="33"/>
    </row>
    <row r="615" spans="1:11" ht="14.25" customHeight="1" x14ac:dyDescent="0.25">
      <c r="A615" s="43"/>
      <c r="B615" s="43"/>
      <c r="C615" s="43"/>
      <c r="D615" s="44"/>
      <c r="G615" s="44"/>
      <c r="H615" s="44"/>
      <c r="I615" s="45"/>
      <c r="J615" s="33"/>
      <c r="K615" s="33"/>
    </row>
    <row r="616" spans="1:11" ht="14.25" customHeight="1" x14ac:dyDescent="0.25">
      <c r="A616" s="43"/>
      <c r="B616" s="43"/>
      <c r="C616" s="43"/>
      <c r="D616" s="44"/>
      <c r="G616" s="44"/>
      <c r="H616" s="44"/>
      <c r="I616" s="45"/>
      <c r="J616" s="33"/>
      <c r="K616" s="33"/>
    </row>
    <row r="617" spans="1:11" ht="14.25" customHeight="1" x14ac:dyDescent="0.25">
      <c r="A617" s="43"/>
      <c r="B617" s="43"/>
      <c r="C617" s="43"/>
      <c r="D617" s="44"/>
      <c r="G617" s="44"/>
      <c r="H617" s="44"/>
      <c r="I617" s="45"/>
      <c r="J617" s="33"/>
      <c r="K617" s="33"/>
    </row>
    <row r="618" spans="1:11" ht="14.25" customHeight="1" x14ac:dyDescent="0.25">
      <c r="A618" s="43"/>
      <c r="B618" s="43"/>
      <c r="C618" s="43"/>
      <c r="D618" s="44"/>
      <c r="G618" s="44"/>
      <c r="H618" s="44"/>
      <c r="I618" s="45"/>
      <c r="J618" s="33"/>
      <c r="K618" s="33"/>
    </row>
    <row r="619" spans="1:11" ht="14.25" customHeight="1" x14ac:dyDescent="0.25">
      <c r="A619" s="43"/>
      <c r="B619" s="43"/>
      <c r="C619" s="43"/>
      <c r="D619" s="44"/>
      <c r="G619" s="44"/>
      <c r="H619" s="44"/>
      <c r="I619" s="45"/>
      <c r="J619" s="33"/>
      <c r="K619" s="33"/>
    </row>
    <row r="620" spans="1:11" ht="14.25" customHeight="1" x14ac:dyDescent="0.25">
      <c r="A620" s="43"/>
      <c r="B620" s="43"/>
      <c r="C620" s="43"/>
      <c r="D620" s="44"/>
      <c r="G620" s="44"/>
      <c r="H620" s="44"/>
      <c r="I620" s="45"/>
      <c r="J620" s="33"/>
      <c r="K620" s="33"/>
    </row>
    <row r="621" spans="1:11" ht="14.25" customHeight="1" x14ac:dyDescent="0.25">
      <c r="A621" s="43"/>
      <c r="B621" s="43"/>
      <c r="C621" s="43"/>
      <c r="D621" s="44"/>
      <c r="G621" s="44"/>
      <c r="H621" s="44"/>
      <c r="I621" s="45"/>
      <c r="J621" s="33"/>
      <c r="K621" s="33"/>
    </row>
    <row r="622" spans="1:11" ht="14.25" customHeight="1" x14ac:dyDescent="0.25">
      <c r="A622" s="43"/>
      <c r="B622" s="43"/>
      <c r="C622" s="43"/>
      <c r="D622" s="44"/>
      <c r="G622" s="44"/>
      <c r="H622" s="44"/>
      <c r="I622" s="45"/>
      <c r="J622" s="33"/>
      <c r="K622" s="33"/>
    </row>
    <row r="623" spans="1:11" ht="14.25" customHeight="1" x14ac:dyDescent="0.25">
      <c r="A623" s="43"/>
      <c r="B623" s="43"/>
      <c r="C623" s="43"/>
      <c r="D623" s="44"/>
      <c r="G623" s="44"/>
      <c r="H623" s="44"/>
      <c r="I623" s="45"/>
      <c r="J623" s="33"/>
      <c r="K623" s="33"/>
    </row>
    <row r="624" spans="1:11" ht="14.25" customHeight="1" x14ac:dyDescent="0.25">
      <c r="A624" s="43"/>
      <c r="B624" s="43"/>
      <c r="C624" s="43"/>
      <c r="D624" s="44"/>
      <c r="G624" s="44"/>
      <c r="H624" s="44"/>
      <c r="I624" s="45"/>
      <c r="J624" s="33"/>
      <c r="K624" s="33"/>
    </row>
    <row r="625" spans="1:11" ht="14.25" customHeight="1" x14ac:dyDescent="0.25">
      <c r="A625" s="43"/>
      <c r="B625" s="43"/>
      <c r="C625" s="43"/>
      <c r="D625" s="44"/>
      <c r="G625" s="44"/>
      <c r="H625" s="44"/>
      <c r="I625" s="45"/>
      <c r="J625" s="33"/>
      <c r="K625" s="33"/>
    </row>
    <row r="626" spans="1:11" ht="14.25" customHeight="1" x14ac:dyDescent="0.25">
      <c r="A626" s="43"/>
      <c r="B626" s="43"/>
      <c r="C626" s="43"/>
      <c r="D626" s="44"/>
      <c r="G626" s="44"/>
      <c r="H626" s="44"/>
      <c r="I626" s="45"/>
      <c r="J626" s="33"/>
      <c r="K626" s="33"/>
    </row>
    <row r="627" spans="1:11" ht="14.25" customHeight="1" x14ac:dyDescent="0.25">
      <c r="A627" s="43"/>
      <c r="B627" s="43"/>
      <c r="C627" s="43"/>
      <c r="D627" s="44"/>
      <c r="G627" s="44"/>
      <c r="H627" s="44"/>
      <c r="I627" s="45"/>
      <c r="J627" s="33"/>
      <c r="K627" s="33"/>
    </row>
    <row r="628" spans="1:11" ht="14.25" customHeight="1" x14ac:dyDescent="0.25">
      <c r="A628" s="43"/>
      <c r="B628" s="43"/>
      <c r="C628" s="43"/>
      <c r="D628" s="44"/>
      <c r="G628" s="44"/>
      <c r="H628" s="44"/>
      <c r="I628" s="45"/>
      <c r="J628" s="33"/>
      <c r="K628" s="33"/>
    </row>
    <row r="629" spans="1:11" ht="14.25" customHeight="1" x14ac:dyDescent="0.25">
      <c r="A629" s="43"/>
      <c r="B629" s="43"/>
      <c r="C629" s="43"/>
      <c r="D629" s="44"/>
      <c r="G629" s="44"/>
      <c r="H629" s="44"/>
      <c r="I629" s="45"/>
      <c r="J629" s="33"/>
      <c r="K629" s="33"/>
    </row>
    <row r="630" spans="1:11" ht="14.25" customHeight="1" x14ac:dyDescent="0.25">
      <c r="A630" s="43"/>
      <c r="B630" s="43"/>
      <c r="C630" s="43"/>
      <c r="D630" s="44"/>
      <c r="G630" s="44"/>
      <c r="H630" s="44"/>
      <c r="I630" s="45"/>
      <c r="J630" s="33"/>
      <c r="K630" s="33"/>
    </row>
    <row r="631" spans="1:11" ht="14.25" customHeight="1" x14ac:dyDescent="0.25">
      <c r="A631" s="43"/>
      <c r="B631" s="43"/>
      <c r="C631" s="43"/>
      <c r="D631" s="44"/>
      <c r="G631" s="44"/>
      <c r="H631" s="44"/>
      <c r="I631" s="45"/>
      <c r="J631" s="33"/>
      <c r="K631" s="33"/>
    </row>
    <row r="632" spans="1:11" ht="14.25" customHeight="1" x14ac:dyDescent="0.25">
      <c r="A632" s="43"/>
      <c r="B632" s="43"/>
      <c r="C632" s="43"/>
      <c r="D632" s="44"/>
      <c r="G632" s="44"/>
      <c r="H632" s="44"/>
      <c r="I632" s="45"/>
      <c r="J632" s="33"/>
      <c r="K632" s="33"/>
    </row>
    <row r="633" spans="1:11" ht="14.25" customHeight="1" x14ac:dyDescent="0.25">
      <c r="A633" s="43"/>
      <c r="B633" s="43"/>
      <c r="C633" s="43"/>
      <c r="D633" s="44"/>
      <c r="G633" s="44"/>
      <c r="H633" s="44"/>
      <c r="I633" s="45"/>
      <c r="J633" s="33"/>
      <c r="K633" s="33"/>
    </row>
    <row r="634" spans="1:11" ht="14.25" customHeight="1" x14ac:dyDescent="0.25">
      <c r="A634" s="43"/>
      <c r="B634" s="43"/>
      <c r="C634" s="43"/>
      <c r="D634" s="44"/>
      <c r="G634" s="44"/>
      <c r="H634" s="44"/>
      <c r="I634" s="45"/>
      <c r="J634" s="33"/>
      <c r="K634" s="33"/>
    </row>
    <row r="635" spans="1:11" ht="14.25" customHeight="1" x14ac:dyDescent="0.25">
      <c r="A635" s="43"/>
      <c r="B635" s="43"/>
      <c r="C635" s="43"/>
      <c r="D635" s="44"/>
      <c r="G635" s="44"/>
      <c r="H635" s="44"/>
      <c r="I635" s="45"/>
      <c r="J635" s="33"/>
      <c r="K635" s="33"/>
    </row>
    <row r="636" spans="1:11" ht="14.25" customHeight="1" x14ac:dyDescent="0.25">
      <c r="A636" s="43"/>
      <c r="B636" s="43"/>
      <c r="C636" s="43"/>
      <c r="D636" s="44"/>
      <c r="G636" s="44"/>
      <c r="H636" s="44"/>
      <c r="I636" s="45"/>
      <c r="J636" s="33"/>
      <c r="K636" s="33"/>
    </row>
    <row r="637" spans="1:11" ht="14.25" customHeight="1" x14ac:dyDescent="0.25">
      <c r="A637" s="43"/>
      <c r="B637" s="43"/>
      <c r="C637" s="43"/>
      <c r="D637" s="44"/>
      <c r="G637" s="44"/>
      <c r="H637" s="44"/>
      <c r="I637" s="45"/>
      <c r="J637" s="33"/>
      <c r="K637" s="33"/>
    </row>
    <row r="638" spans="1:11" ht="14.25" customHeight="1" x14ac:dyDescent="0.25">
      <c r="A638" s="43"/>
      <c r="B638" s="43"/>
      <c r="C638" s="43"/>
      <c r="D638" s="44"/>
      <c r="G638" s="44"/>
      <c r="H638" s="44"/>
      <c r="I638" s="45"/>
      <c r="J638" s="33"/>
      <c r="K638" s="33"/>
    </row>
    <row r="639" spans="1:11" ht="14.25" customHeight="1" x14ac:dyDescent="0.25">
      <c r="A639" s="43"/>
      <c r="B639" s="43"/>
      <c r="C639" s="43"/>
      <c r="D639" s="44"/>
      <c r="G639" s="44"/>
      <c r="H639" s="44"/>
      <c r="I639" s="45"/>
      <c r="J639" s="33"/>
      <c r="K639" s="33"/>
    </row>
    <row r="640" spans="1:11" ht="14.25" customHeight="1" x14ac:dyDescent="0.25">
      <c r="A640" s="43"/>
      <c r="B640" s="43"/>
      <c r="C640" s="43"/>
      <c r="D640" s="44"/>
      <c r="G640" s="44"/>
      <c r="H640" s="44"/>
      <c r="I640" s="45"/>
      <c r="J640" s="33"/>
      <c r="K640" s="33"/>
    </row>
    <row r="641" spans="1:11" ht="14.25" customHeight="1" x14ac:dyDescent="0.25">
      <c r="A641" s="43"/>
      <c r="B641" s="43"/>
      <c r="C641" s="43"/>
      <c r="D641" s="44"/>
      <c r="G641" s="44"/>
      <c r="H641" s="44"/>
      <c r="I641" s="45"/>
      <c r="J641" s="33"/>
      <c r="K641" s="33"/>
    </row>
    <row r="642" spans="1:11" ht="14.25" customHeight="1" x14ac:dyDescent="0.25">
      <c r="A642" s="43"/>
      <c r="B642" s="43"/>
      <c r="C642" s="43"/>
      <c r="D642" s="44"/>
      <c r="G642" s="44"/>
      <c r="H642" s="44"/>
      <c r="I642" s="45"/>
      <c r="J642" s="33"/>
      <c r="K642" s="33"/>
    </row>
    <row r="643" spans="1:11" ht="14.25" customHeight="1" x14ac:dyDescent="0.25">
      <c r="A643" s="43"/>
      <c r="B643" s="43"/>
      <c r="C643" s="43"/>
      <c r="D643" s="44"/>
      <c r="G643" s="44"/>
      <c r="H643" s="44"/>
      <c r="I643" s="45"/>
      <c r="J643" s="33"/>
      <c r="K643" s="33"/>
    </row>
    <row r="644" spans="1:11" ht="14.25" customHeight="1" x14ac:dyDescent="0.25">
      <c r="A644" s="43"/>
      <c r="B644" s="43"/>
      <c r="C644" s="43"/>
      <c r="D644" s="44"/>
      <c r="G644" s="44"/>
      <c r="H644" s="44"/>
      <c r="I644" s="45"/>
      <c r="J644" s="33"/>
      <c r="K644" s="33"/>
    </row>
    <row r="645" spans="1:11" ht="14.25" customHeight="1" x14ac:dyDescent="0.25">
      <c r="A645" s="43"/>
      <c r="B645" s="43"/>
      <c r="C645" s="43"/>
      <c r="D645" s="44"/>
      <c r="G645" s="44"/>
      <c r="H645" s="44"/>
      <c r="I645" s="45"/>
      <c r="J645" s="33"/>
      <c r="K645" s="33"/>
    </row>
    <row r="646" spans="1:11" ht="14.25" customHeight="1" x14ac:dyDescent="0.25">
      <c r="A646" s="43"/>
      <c r="B646" s="43"/>
      <c r="C646" s="43"/>
      <c r="D646" s="44"/>
      <c r="G646" s="44"/>
      <c r="H646" s="44"/>
      <c r="I646" s="45"/>
      <c r="J646" s="33"/>
      <c r="K646" s="33"/>
    </row>
    <row r="647" spans="1:11" ht="14.25" customHeight="1" x14ac:dyDescent="0.25">
      <c r="A647" s="43"/>
      <c r="B647" s="43"/>
      <c r="C647" s="43"/>
      <c r="D647" s="44"/>
      <c r="G647" s="44"/>
      <c r="H647" s="44"/>
      <c r="I647" s="45"/>
      <c r="J647" s="33"/>
      <c r="K647" s="33"/>
    </row>
    <row r="648" spans="1:11" ht="14.25" customHeight="1" x14ac:dyDescent="0.25">
      <c r="A648" s="43"/>
      <c r="B648" s="43"/>
      <c r="C648" s="43"/>
      <c r="D648" s="44"/>
      <c r="G648" s="44"/>
      <c r="H648" s="44"/>
      <c r="I648" s="45"/>
      <c r="J648" s="33"/>
      <c r="K648" s="33"/>
    </row>
    <row r="649" spans="1:11" ht="14.25" customHeight="1" x14ac:dyDescent="0.25">
      <c r="A649" s="43"/>
      <c r="B649" s="43"/>
      <c r="C649" s="43"/>
      <c r="D649" s="44"/>
      <c r="G649" s="44"/>
      <c r="H649" s="44"/>
      <c r="I649" s="45"/>
      <c r="J649" s="33"/>
      <c r="K649" s="33"/>
    </row>
    <row r="650" spans="1:11" ht="14.25" customHeight="1" x14ac:dyDescent="0.25">
      <c r="A650" s="43"/>
      <c r="B650" s="43"/>
      <c r="C650" s="43"/>
      <c r="D650" s="44"/>
      <c r="G650" s="44"/>
      <c r="H650" s="44"/>
      <c r="I650" s="45"/>
      <c r="J650" s="33"/>
      <c r="K650" s="33"/>
    </row>
    <row r="651" spans="1:11" ht="14.25" customHeight="1" x14ac:dyDescent="0.25">
      <c r="A651" s="43"/>
      <c r="B651" s="43"/>
      <c r="C651" s="43"/>
      <c r="D651" s="44"/>
      <c r="G651" s="44"/>
      <c r="H651" s="44"/>
      <c r="I651" s="45"/>
      <c r="J651" s="33"/>
      <c r="K651" s="33"/>
    </row>
    <row r="652" spans="1:11" ht="14.25" customHeight="1" x14ac:dyDescent="0.25">
      <c r="A652" s="43"/>
      <c r="B652" s="43"/>
      <c r="C652" s="43"/>
      <c r="D652" s="44"/>
      <c r="G652" s="44"/>
      <c r="H652" s="44"/>
      <c r="I652" s="45"/>
      <c r="J652" s="33"/>
      <c r="K652" s="33"/>
    </row>
    <row r="653" spans="1:11" ht="14.25" customHeight="1" x14ac:dyDescent="0.25">
      <c r="A653" s="43"/>
      <c r="B653" s="43"/>
      <c r="C653" s="43"/>
      <c r="D653" s="44"/>
      <c r="G653" s="44"/>
      <c r="H653" s="44"/>
      <c r="I653" s="45"/>
      <c r="J653" s="33"/>
      <c r="K653" s="33"/>
    </row>
    <row r="654" spans="1:11" ht="14.25" customHeight="1" x14ac:dyDescent="0.25">
      <c r="A654" s="43"/>
      <c r="B654" s="43"/>
      <c r="C654" s="43"/>
      <c r="D654" s="44"/>
      <c r="G654" s="44"/>
      <c r="H654" s="44"/>
      <c r="I654" s="45"/>
      <c r="J654" s="33"/>
      <c r="K654" s="33"/>
    </row>
    <row r="655" spans="1:11" ht="14.25" customHeight="1" x14ac:dyDescent="0.25">
      <c r="A655" s="43"/>
      <c r="B655" s="43"/>
      <c r="C655" s="43"/>
      <c r="D655" s="44"/>
      <c r="G655" s="44"/>
      <c r="H655" s="44"/>
      <c r="I655" s="45"/>
      <c r="J655" s="33"/>
      <c r="K655" s="33"/>
    </row>
    <row r="656" spans="1:11" ht="14.25" customHeight="1" x14ac:dyDescent="0.25">
      <c r="A656" s="43"/>
      <c r="B656" s="43"/>
      <c r="C656" s="43"/>
      <c r="D656" s="44"/>
      <c r="G656" s="44"/>
      <c r="H656" s="44"/>
      <c r="I656" s="45"/>
      <c r="J656" s="33"/>
      <c r="K656" s="33"/>
    </row>
    <row r="657" spans="1:11" ht="14.25" customHeight="1" x14ac:dyDescent="0.25">
      <c r="A657" s="43"/>
      <c r="B657" s="43"/>
      <c r="C657" s="43"/>
      <c r="D657" s="44"/>
      <c r="G657" s="44"/>
      <c r="H657" s="44"/>
      <c r="I657" s="45"/>
      <c r="J657" s="33"/>
      <c r="K657" s="33"/>
    </row>
    <row r="658" spans="1:11" ht="14.25" customHeight="1" x14ac:dyDescent="0.25">
      <c r="A658" s="43"/>
      <c r="B658" s="43"/>
      <c r="C658" s="43"/>
      <c r="D658" s="44"/>
      <c r="G658" s="44"/>
      <c r="H658" s="44"/>
      <c r="I658" s="45"/>
      <c r="J658" s="33"/>
      <c r="K658" s="33"/>
    </row>
    <row r="659" spans="1:11" ht="14.25" customHeight="1" x14ac:dyDescent="0.25">
      <c r="A659" s="43"/>
      <c r="B659" s="43"/>
      <c r="C659" s="43"/>
      <c r="D659" s="44"/>
      <c r="G659" s="44"/>
      <c r="H659" s="44"/>
      <c r="I659" s="45"/>
      <c r="J659" s="33"/>
      <c r="K659" s="33"/>
    </row>
    <row r="660" spans="1:11" ht="14.25" customHeight="1" x14ac:dyDescent="0.25">
      <c r="A660" s="43"/>
      <c r="B660" s="43"/>
      <c r="C660" s="43"/>
      <c r="D660" s="44"/>
      <c r="G660" s="44"/>
      <c r="H660" s="44"/>
      <c r="I660" s="45"/>
      <c r="J660" s="33"/>
      <c r="K660" s="33"/>
    </row>
    <row r="661" spans="1:11" ht="14.25" customHeight="1" x14ac:dyDescent="0.25">
      <c r="A661" s="43"/>
      <c r="B661" s="43"/>
      <c r="C661" s="43"/>
      <c r="D661" s="44"/>
      <c r="G661" s="44"/>
      <c r="H661" s="44"/>
      <c r="I661" s="45"/>
      <c r="J661" s="33"/>
      <c r="K661" s="33"/>
    </row>
    <row r="662" spans="1:11" ht="14.25" customHeight="1" x14ac:dyDescent="0.25">
      <c r="A662" s="43"/>
      <c r="B662" s="43"/>
      <c r="C662" s="43"/>
      <c r="D662" s="44"/>
      <c r="G662" s="44"/>
      <c r="H662" s="44"/>
      <c r="I662" s="45"/>
      <c r="J662" s="33"/>
      <c r="K662" s="33"/>
    </row>
    <row r="663" spans="1:11" ht="14.25" customHeight="1" x14ac:dyDescent="0.25">
      <c r="A663" s="43"/>
      <c r="B663" s="43"/>
      <c r="C663" s="43"/>
      <c r="D663" s="44"/>
      <c r="G663" s="44"/>
      <c r="H663" s="44"/>
      <c r="I663" s="45"/>
      <c r="J663" s="33"/>
      <c r="K663" s="33"/>
    </row>
    <row r="664" spans="1:11" ht="14.25" customHeight="1" x14ac:dyDescent="0.25">
      <c r="A664" s="43"/>
      <c r="B664" s="43"/>
      <c r="C664" s="43"/>
      <c r="D664" s="44"/>
      <c r="G664" s="44"/>
      <c r="H664" s="44"/>
      <c r="I664" s="45"/>
      <c r="J664" s="33"/>
      <c r="K664" s="33"/>
    </row>
    <row r="665" spans="1:11" ht="14.25" customHeight="1" x14ac:dyDescent="0.25">
      <c r="A665" s="43"/>
      <c r="B665" s="43"/>
      <c r="C665" s="43"/>
      <c r="D665" s="44"/>
      <c r="G665" s="44"/>
      <c r="H665" s="44"/>
      <c r="I665" s="45"/>
      <c r="J665" s="33"/>
      <c r="K665" s="33"/>
    </row>
    <row r="666" spans="1:11" ht="14.25" customHeight="1" x14ac:dyDescent="0.25">
      <c r="A666" s="43"/>
      <c r="B666" s="43"/>
      <c r="C666" s="43"/>
      <c r="D666" s="44"/>
      <c r="G666" s="44"/>
      <c r="H666" s="44"/>
      <c r="I666" s="45"/>
      <c r="J666" s="33"/>
      <c r="K666" s="33"/>
    </row>
    <row r="667" spans="1:11" ht="14.25" customHeight="1" x14ac:dyDescent="0.25">
      <c r="A667" s="43"/>
      <c r="B667" s="43"/>
      <c r="C667" s="43"/>
      <c r="D667" s="44"/>
      <c r="G667" s="44"/>
      <c r="H667" s="44"/>
      <c r="I667" s="45"/>
      <c r="J667" s="33"/>
      <c r="K667" s="33"/>
    </row>
    <row r="668" spans="1:11" ht="14.25" customHeight="1" x14ac:dyDescent="0.25">
      <c r="A668" s="43"/>
      <c r="B668" s="43"/>
      <c r="C668" s="43"/>
      <c r="D668" s="44"/>
      <c r="G668" s="44"/>
      <c r="H668" s="44"/>
      <c r="I668" s="45"/>
      <c r="J668" s="33"/>
      <c r="K668" s="33"/>
    </row>
    <row r="669" spans="1:11" ht="14.25" customHeight="1" x14ac:dyDescent="0.25">
      <c r="A669" s="43"/>
      <c r="B669" s="43"/>
      <c r="C669" s="43"/>
      <c r="D669" s="44"/>
      <c r="G669" s="44"/>
      <c r="H669" s="44"/>
      <c r="I669" s="45"/>
      <c r="J669" s="33"/>
      <c r="K669" s="33"/>
    </row>
    <row r="670" spans="1:11" ht="14.25" customHeight="1" x14ac:dyDescent="0.25">
      <c r="A670" s="43"/>
      <c r="B670" s="43"/>
      <c r="C670" s="43"/>
      <c r="D670" s="44"/>
      <c r="G670" s="44"/>
      <c r="H670" s="44"/>
      <c r="I670" s="45"/>
      <c r="J670" s="33"/>
      <c r="K670" s="33"/>
    </row>
    <row r="671" spans="1:11" ht="14.25" customHeight="1" x14ac:dyDescent="0.25">
      <c r="A671" s="43"/>
      <c r="B671" s="43"/>
      <c r="C671" s="43"/>
      <c r="D671" s="44"/>
      <c r="G671" s="44"/>
      <c r="H671" s="44"/>
      <c r="I671" s="45"/>
      <c r="J671" s="33"/>
      <c r="K671" s="33"/>
    </row>
    <row r="672" spans="1:11" ht="14.25" customHeight="1" x14ac:dyDescent="0.25">
      <c r="A672" s="43"/>
      <c r="B672" s="43"/>
      <c r="C672" s="43"/>
      <c r="D672" s="44"/>
      <c r="G672" s="44"/>
      <c r="H672" s="44"/>
      <c r="I672" s="45"/>
      <c r="J672" s="33"/>
      <c r="K672" s="33"/>
    </row>
    <row r="673" spans="1:11" ht="14.25" customHeight="1" x14ac:dyDescent="0.25">
      <c r="A673" s="43"/>
      <c r="B673" s="43"/>
      <c r="C673" s="43"/>
      <c r="D673" s="44"/>
      <c r="G673" s="44"/>
      <c r="H673" s="44"/>
      <c r="I673" s="45"/>
      <c r="J673" s="33"/>
      <c r="K673" s="33"/>
    </row>
    <row r="674" spans="1:11" ht="14.25" customHeight="1" x14ac:dyDescent="0.25">
      <c r="A674" s="43"/>
      <c r="B674" s="43"/>
      <c r="C674" s="43"/>
      <c r="D674" s="44"/>
      <c r="G674" s="44"/>
      <c r="H674" s="44"/>
      <c r="I674" s="45"/>
      <c r="J674" s="33"/>
      <c r="K674" s="33"/>
    </row>
    <row r="675" spans="1:11" ht="14.25" customHeight="1" x14ac:dyDescent="0.25">
      <c r="A675" s="43"/>
      <c r="B675" s="43"/>
      <c r="C675" s="43"/>
      <c r="D675" s="44"/>
      <c r="G675" s="44"/>
      <c r="H675" s="44"/>
      <c r="I675" s="45"/>
      <c r="J675" s="33"/>
      <c r="K675" s="33"/>
    </row>
    <row r="676" spans="1:11" ht="14.25" customHeight="1" x14ac:dyDescent="0.25">
      <c r="A676" s="43"/>
      <c r="B676" s="43"/>
      <c r="C676" s="43"/>
      <c r="D676" s="44"/>
      <c r="G676" s="44"/>
      <c r="H676" s="44"/>
      <c r="I676" s="45"/>
      <c r="J676" s="33"/>
      <c r="K676" s="33"/>
    </row>
    <row r="677" spans="1:11" ht="14.25" customHeight="1" x14ac:dyDescent="0.25">
      <c r="A677" s="43"/>
      <c r="B677" s="43"/>
      <c r="C677" s="43"/>
      <c r="D677" s="44"/>
      <c r="G677" s="44"/>
      <c r="H677" s="44"/>
      <c r="I677" s="45"/>
      <c r="J677" s="33"/>
      <c r="K677" s="33"/>
    </row>
    <row r="678" spans="1:11" ht="14.25" customHeight="1" x14ac:dyDescent="0.25">
      <c r="A678" s="43"/>
      <c r="B678" s="43"/>
      <c r="C678" s="43"/>
      <c r="D678" s="44"/>
      <c r="G678" s="44"/>
      <c r="H678" s="44"/>
      <c r="I678" s="45"/>
      <c r="J678" s="33"/>
      <c r="K678" s="33"/>
    </row>
    <row r="679" spans="1:11" ht="14.25" customHeight="1" x14ac:dyDescent="0.25">
      <c r="A679" s="43"/>
      <c r="B679" s="43"/>
      <c r="C679" s="43"/>
      <c r="D679" s="44"/>
      <c r="G679" s="44"/>
      <c r="H679" s="44"/>
      <c r="I679" s="45"/>
      <c r="J679" s="33"/>
      <c r="K679" s="33"/>
    </row>
    <row r="680" spans="1:11" ht="14.25" customHeight="1" x14ac:dyDescent="0.25">
      <c r="A680" s="43"/>
      <c r="B680" s="43"/>
      <c r="C680" s="43"/>
      <c r="D680" s="44"/>
      <c r="G680" s="44"/>
      <c r="H680" s="44"/>
      <c r="I680" s="45"/>
      <c r="J680" s="33"/>
      <c r="K680" s="33"/>
    </row>
    <row r="681" spans="1:11" ht="14.25" customHeight="1" x14ac:dyDescent="0.25">
      <c r="A681" s="43"/>
      <c r="B681" s="43"/>
      <c r="C681" s="43"/>
      <c r="D681" s="44"/>
      <c r="G681" s="44"/>
      <c r="H681" s="44"/>
      <c r="I681" s="45"/>
      <c r="J681" s="33"/>
      <c r="K681" s="33"/>
    </row>
    <row r="682" spans="1:11" ht="14.25" customHeight="1" x14ac:dyDescent="0.25">
      <c r="A682" s="43"/>
      <c r="B682" s="43"/>
      <c r="C682" s="43"/>
      <c r="D682" s="44"/>
      <c r="G682" s="44"/>
      <c r="H682" s="44"/>
      <c r="I682" s="45"/>
      <c r="J682" s="33"/>
      <c r="K682" s="33"/>
    </row>
    <row r="683" spans="1:11" ht="14.25" customHeight="1" x14ac:dyDescent="0.25">
      <c r="A683" s="43"/>
      <c r="B683" s="43"/>
      <c r="C683" s="43"/>
      <c r="D683" s="44"/>
      <c r="G683" s="44"/>
      <c r="H683" s="44"/>
      <c r="I683" s="45"/>
      <c r="J683" s="33"/>
      <c r="K683" s="33"/>
    </row>
    <row r="684" spans="1:11" ht="14.25" customHeight="1" x14ac:dyDescent="0.25">
      <c r="A684" s="43"/>
      <c r="B684" s="43"/>
      <c r="C684" s="43"/>
      <c r="D684" s="44"/>
      <c r="G684" s="44"/>
      <c r="H684" s="44"/>
      <c r="I684" s="45"/>
      <c r="J684" s="33"/>
      <c r="K684" s="33"/>
    </row>
    <row r="685" spans="1:11" ht="14.25" customHeight="1" x14ac:dyDescent="0.25">
      <c r="A685" s="43"/>
      <c r="B685" s="43"/>
      <c r="C685" s="43"/>
      <c r="D685" s="44"/>
      <c r="G685" s="44"/>
      <c r="H685" s="44"/>
      <c r="I685" s="45"/>
      <c r="J685" s="33"/>
      <c r="K685" s="33"/>
    </row>
    <row r="686" spans="1:11" ht="14.25" customHeight="1" x14ac:dyDescent="0.25">
      <c r="A686" s="43"/>
      <c r="B686" s="43"/>
      <c r="C686" s="43"/>
      <c r="D686" s="44"/>
      <c r="G686" s="44"/>
      <c r="H686" s="44"/>
      <c r="I686" s="45"/>
      <c r="J686" s="33"/>
      <c r="K686" s="33"/>
    </row>
    <row r="687" spans="1:11" ht="14.25" customHeight="1" x14ac:dyDescent="0.25">
      <c r="A687" s="43"/>
      <c r="B687" s="43"/>
      <c r="C687" s="43"/>
      <c r="D687" s="44"/>
      <c r="G687" s="44"/>
      <c r="H687" s="44"/>
      <c r="I687" s="45"/>
      <c r="J687" s="33"/>
      <c r="K687" s="33"/>
    </row>
    <row r="688" spans="1:11" ht="14.25" customHeight="1" x14ac:dyDescent="0.25">
      <c r="A688" s="43"/>
      <c r="B688" s="43"/>
      <c r="C688" s="43"/>
      <c r="D688" s="44"/>
      <c r="G688" s="44"/>
      <c r="H688" s="44"/>
      <c r="I688" s="45"/>
      <c r="J688" s="33"/>
      <c r="K688" s="33"/>
    </row>
    <row r="689" spans="1:11" ht="14.25" customHeight="1" x14ac:dyDescent="0.25">
      <c r="A689" s="43"/>
      <c r="B689" s="43"/>
      <c r="C689" s="43"/>
      <c r="D689" s="44"/>
      <c r="G689" s="44"/>
      <c r="H689" s="44"/>
      <c r="I689" s="45"/>
      <c r="J689" s="33"/>
      <c r="K689" s="33"/>
    </row>
    <row r="690" spans="1:11" ht="14.25" customHeight="1" x14ac:dyDescent="0.25">
      <c r="A690" s="43"/>
      <c r="B690" s="43"/>
      <c r="C690" s="43"/>
      <c r="D690" s="44"/>
      <c r="G690" s="44"/>
      <c r="H690" s="44"/>
      <c r="I690" s="45"/>
      <c r="J690" s="33"/>
      <c r="K690" s="33"/>
    </row>
    <row r="691" spans="1:11" ht="14.25" customHeight="1" x14ac:dyDescent="0.25">
      <c r="A691" s="43"/>
      <c r="B691" s="43"/>
      <c r="C691" s="43"/>
      <c r="D691" s="44"/>
      <c r="G691" s="44"/>
      <c r="H691" s="44"/>
      <c r="I691" s="45"/>
      <c r="J691" s="33"/>
      <c r="K691" s="33"/>
    </row>
    <row r="692" spans="1:11" ht="14.25" customHeight="1" x14ac:dyDescent="0.25">
      <c r="A692" s="43"/>
      <c r="B692" s="43"/>
      <c r="C692" s="43"/>
      <c r="D692" s="44"/>
      <c r="G692" s="44"/>
      <c r="H692" s="44"/>
      <c r="I692" s="45"/>
      <c r="J692" s="33"/>
      <c r="K692" s="33"/>
    </row>
    <row r="693" spans="1:11" ht="14.25" customHeight="1" x14ac:dyDescent="0.25">
      <c r="A693" s="43"/>
      <c r="B693" s="43"/>
      <c r="C693" s="43"/>
      <c r="D693" s="44"/>
      <c r="G693" s="44"/>
      <c r="H693" s="44"/>
      <c r="I693" s="45"/>
      <c r="J693" s="33"/>
      <c r="K693" s="33"/>
    </row>
    <row r="694" spans="1:11" ht="14.25" customHeight="1" x14ac:dyDescent="0.25">
      <c r="A694" s="43"/>
      <c r="B694" s="43"/>
      <c r="C694" s="43"/>
      <c r="D694" s="44"/>
      <c r="G694" s="44"/>
      <c r="H694" s="44"/>
      <c r="I694" s="45"/>
      <c r="J694" s="33"/>
      <c r="K694" s="33"/>
    </row>
    <row r="695" spans="1:11" ht="14.25" customHeight="1" x14ac:dyDescent="0.25">
      <c r="A695" s="43"/>
      <c r="B695" s="43"/>
      <c r="C695" s="43"/>
      <c r="D695" s="44"/>
      <c r="G695" s="44"/>
      <c r="H695" s="44"/>
      <c r="I695" s="45"/>
      <c r="J695" s="33"/>
      <c r="K695" s="33"/>
    </row>
    <row r="696" spans="1:11" ht="14.25" customHeight="1" x14ac:dyDescent="0.25">
      <c r="A696" s="43"/>
      <c r="B696" s="43"/>
      <c r="C696" s="43"/>
      <c r="D696" s="44"/>
      <c r="G696" s="44"/>
      <c r="H696" s="44"/>
      <c r="I696" s="45"/>
      <c r="J696" s="33"/>
      <c r="K696" s="33"/>
    </row>
    <row r="697" spans="1:11" ht="14.25" customHeight="1" x14ac:dyDescent="0.25">
      <c r="A697" s="43"/>
      <c r="B697" s="43"/>
      <c r="C697" s="43"/>
      <c r="D697" s="44"/>
      <c r="G697" s="44"/>
      <c r="H697" s="44"/>
      <c r="I697" s="45"/>
      <c r="J697" s="33"/>
      <c r="K697" s="33"/>
    </row>
    <row r="698" spans="1:11" ht="14.25" customHeight="1" x14ac:dyDescent="0.25">
      <c r="A698" s="43"/>
      <c r="B698" s="43"/>
      <c r="C698" s="43"/>
      <c r="D698" s="44"/>
      <c r="G698" s="44"/>
      <c r="H698" s="44"/>
      <c r="I698" s="45"/>
      <c r="J698" s="33"/>
      <c r="K698" s="33"/>
    </row>
    <row r="699" spans="1:11" ht="14.25" customHeight="1" x14ac:dyDescent="0.25">
      <c r="A699" s="43"/>
      <c r="B699" s="43"/>
      <c r="C699" s="43"/>
      <c r="D699" s="44"/>
      <c r="G699" s="44"/>
      <c r="H699" s="44"/>
      <c r="I699" s="45"/>
      <c r="J699" s="33"/>
      <c r="K699" s="33"/>
    </row>
    <row r="700" spans="1:11" ht="14.25" customHeight="1" x14ac:dyDescent="0.25">
      <c r="A700" s="43"/>
      <c r="B700" s="43"/>
      <c r="C700" s="43"/>
      <c r="D700" s="44"/>
      <c r="G700" s="44"/>
      <c r="H700" s="44"/>
      <c r="I700" s="45"/>
      <c r="J700" s="33"/>
      <c r="K700" s="33"/>
    </row>
    <row r="701" spans="1:11" ht="14.25" customHeight="1" x14ac:dyDescent="0.25">
      <c r="A701" s="43"/>
      <c r="B701" s="43"/>
      <c r="C701" s="43"/>
      <c r="D701" s="44"/>
      <c r="G701" s="44"/>
      <c r="H701" s="44"/>
      <c r="I701" s="45"/>
      <c r="J701" s="33"/>
      <c r="K701" s="33"/>
    </row>
    <row r="702" spans="1:11" ht="14.25" customHeight="1" x14ac:dyDescent="0.25">
      <c r="A702" s="43"/>
      <c r="B702" s="43"/>
      <c r="C702" s="43"/>
      <c r="D702" s="44"/>
      <c r="G702" s="44"/>
      <c r="H702" s="44"/>
      <c r="I702" s="45"/>
      <c r="J702" s="33"/>
      <c r="K702" s="33"/>
    </row>
    <row r="703" spans="1:11" ht="14.25" customHeight="1" x14ac:dyDescent="0.25">
      <c r="A703" s="43"/>
      <c r="B703" s="43"/>
      <c r="C703" s="43"/>
      <c r="D703" s="44"/>
      <c r="G703" s="44"/>
      <c r="H703" s="44"/>
      <c r="I703" s="45"/>
      <c r="J703" s="33"/>
      <c r="K703" s="33"/>
    </row>
    <row r="704" spans="1:11" ht="14.25" customHeight="1" x14ac:dyDescent="0.25">
      <c r="A704" s="43"/>
      <c r="B704" s="43"/>
      <c r="C704" s="43"/>
      <c r="D704" s="44"/>
      <c r="G704" s="44"/>
      <c r="H704" s="44"/>
      <c r="I704" s="45"/>
      <c r="J704" s="33"/>
      <c r="K704" s="33"/>
    </row>
    <row r="705" spans="1:11" ht="14.25" customHeight="1" x14ac:dyDescent="0.25">
      <c r="A705" s="43"/>
      <c r="B705" s="43"/>
      <c r="C705" s="43"/>
      <c r="D705" s="44"/>
      <c r="G705" s="44"/>
      <c r="H705" s="44"/>
      <c r="I705" s="45"/>
      <c r="J705" s="33"/>
      <c r="K705" s="33"/>
    </row>
    <row r="706" spans="1:11" ht="14.25" customHeight="1" x14ac:dyDescent="0.25">
      <c r="A706" s="43"/>
      <c r="B706" s="43"/>
      <c r="C706" s="43"/>
      <c r="D706" s="44"/>
      <c r="G706" s="44"/>
      <c r="H706" s="44"/>
      <c r="I706" s="45"/>
      <c r="J706" s="33"/>
      <c r="K706" s="33"/>
    </row>
    <row r="707" spans="1:11" ht="14.25" customHeight="1" x14ac:dyDescent="0.25">
      <c r="A707" s="43"/>
      <c r="B707" s="43"/>
      <c r="C707" s="43"/>
      <c r="D707" s="44"/>
      <c r="G707" s="44"/>
      <c r="H707" s="44"/>
      <c r="I707" s="45"/>
      <c r="J707" s="33"/>
      <c r="K707" s="33"/>
    </row>
    <row r="708" spans="1:11" ht="14.25" customHeight="1" x14ac:dyDescent="0.25">
      <c r="A708" s="43"/>
      <c r="B708" s="43"/>
      <c r="C708" s="43"/>
      <c r="D708" s="44"/>
      <c r="G708" s="44"/>
      <c r="H708" s="44"/>
      <c r="I708" s="45"/>
      <c r="J708" s="33"/>
      <c r="K708" s="33"/>
    </row>
    <row r="709" spans="1:11" ht="14.25" customHeight="1" x14ac:dyDescent="0.25">
      <c r="A709" s="43"/>
      <c r="B709" s="43"/>
      <c r="C709" s="43"/>
      <c r="D709" s="44"/>
      <c r="G709" s="44"/>
      <c r="H709" s="44"/>
      <c r="I709" s="45"/>
      <c r="J709" s="33"/>
      <c r="K709" s="33"/>
    </row>
    <row r="710" spans="1:11" ht="14.25" customHeight="1" x14ac:dyDescent="0.25">
      <c r="A710" s="43"/>
      <c r="B710" s="43"/>
      <c r="C710" s="43"/>
      <c r="D710" s="44"/>
      <c r="G710" s="44"/>
      <c r="H710" s="44"/>
      <c r="I710" s="45"/>
      <c r="J710" s="33"/>
      <c r="K710" s="33"/>
    </row>
    <row r="711" spans="1:11" ht="14.25" customHeight="1" x14ac:dyDescent="0.25">
      <c r="A711" s="43"/>
      <c r="B711" s="43"/>
      <c r="C711" s="43"/>
      <c r="D711" s="44"/>
      <c r="G711" s="44"/>
      <c r="H711" s="44"/>
      <c r="I711" s="45"/>
      <c r="J711" s="33"/>
      <c r="K711" s="33"/>
    </row>
    <row r="712" spans="1:11" ht="14.25" customHeight="1" x14ac:dyDescent="0.25">
      <c r="A712" s="43"/>
      <c r="B712" s="43"/>
      <c r="C712" s="43"/>
      <c r="D712" s="44"/>
      <c r="G712" s="44"/>
      <c r="H712" s="44"/>
      <c r="I712" s="45"/>
      <c r="J712" s="33"/>
      <c r="K712" s="33"/>
    </row>
    <row r="713" spans="1:11" ht="14.25" customHeight="1" x14ac:dyDescent="0.25">
      <c r="A713" s="43"/>
      <c r="B713" s="43"/>
      <c r="C713" s="43"/>
      <c r="D713" s="44"/>
      <c r="G713" s="44"/>
      <c r="H713" s="44"/>
      <c r="I713" s="45"/>
      <c r="J713" s="33"/>
      <c r="K713" s="33"/>
    </row>
    <row r="714" spans="1:11" ht="14.25" customHeight="1" x14ac:dyDescent="0.25">
      <c r="A714" s="43"/>
      <c r="B714" s="43"/>
      <c r="C714" s="43"/>
      <c r="D714" s="44"/>
      <c r="G714" s="44"/>
      <c r="H714" s="44"/>
      <c r="I714" s="45"/>
      <c r="J714" s="33"/>
      <c r="K714" s="33"/>
    </row>
    <row r="715" spans="1:11" ht="14.25" customHeight="1" x14ac:dyDescent="0.25">
      <c r="A715" s="43"/>
      <c r="B715" s="43"/>
      <c r="C715" s="43"/>
      <c r="D715" s="44"/>
      <c r="G715" s="44"/>
      <c r="H715" s="44"/>
      <c r="I715" s="45"/>
      <c r="J715" s="33"/>
      <c r="K715" s="33"/>
    </row>
    <row r="716" spans="1:11" ht="14.25" customHeight="1" x14ac:dyDescent="0.25">
      <c r="A716" s="43"/>
      <c r="B716" s="43"/>
      <c r="C716" s="43"/>
      <c r="D716" s="44"/>
      <c r="G716" s="44"/>
      <c r="H716" s="44"/>
      <c r="I716" s="45"/>
      <c r="J716" s="33"/>
      <c r="K716" s="33"/>
    </row>
    <row r="717" spans="1:11" ht="14.25" customHeight="1" x14ac:dyDescent="0.25">
      <c r="A717" s="43"/>
      <c r="B717" s="43"/>
      <c r="C717" s="43"/>
      <c r="D717" s="44"/>
      <c r="G717" s="44"/>
      <c r="H717" s="44"/>
      <c r="I717" s="45"/>
      <c r="J717" s="33"/>
      <c r="K717" s="33"/>
    </row>
    <row r="718" spans="1:11" ht="14.25" customHeight="1" x14ac:dyDescent="0.25">
      <c r="A718" s="43"/>
      <c r="B718" s="43"/>
      <c r="C718" s="43"/>
      <c r="D718" s="44"/>
      <c r="G718" s="44"/>
      <c r="H718" s="44"/>
      <c r="I718" s="45"/>
      <c r="J718" s="33"/>
      <c r="K718" s="33"/>
    </row>
    <row r="719" spans="1:11" ht="14.25" customHeight="1" x14ac:dyDescent="0.25">
      <c r="A719" s="43"/>
      <c r="B719" s="43"/>
      <c r="C719" s="43"/>
      <c r="D719" s="44"/>
      <c r="G719" s="44"/>
      <c r="H719" s="44"/>
      <c r="I719" s="45"/>
      <c r="J719" s="33"/>
      <c r="K719" s="33"/>
    </row>
    <row r="720" spans="1:11" ht="14.25" customHeight="1" x14ac:dyDescent="0.25">
      <c r="A720" s="43"/>
      <c r="B720" s="43"/>
      <c r="C720" s="43"/>
      <c r="D720" s="44"/>
      <c r="G720" s="44"/>
      <c r="H720" s="44"/>
      <c r="I720" s="45"/>
      <c r="J720" s="33"/>
      <c r="K720" s="33"/>
    </row>
    <row r="721" spans="1:11" ht="14.25" customHeight="1" x14ac:dyDescent="0.25">
      <c r="A721" s="43"/>
      <c r="B721" s="43"/>
      <c r="C721" s="43"/>
      <c r="D721" s="44"/>
      <c r="G721" s="44"/>
      <c r="H721" s="44"/>
      <c r="I721" s="45"/>
      <c r="J721" s="33"/>
      <c r="K721" s="33"/>
    </row>
    <row r="722" spans="1:11" ht="14.25" customHeight="1" x14ac:dyDescent="0.25">
      <c r="A722" s="43"/>
      <c r="B722" s="43"/>
      <c r="C722" s="43"/>
      <c r="D722" s="44"/>
      <c r="G722" s="44"/>
      <c r="H722" s="44"/>
      <c r="I722" s="45"/>
      <c r="J722" s="33"/>
      <c r="K722" s="33"/>
    </row>
    <row r="723" spans="1:11" ht="14.25" customHeight="1" x14ac:dyDescent="0.25">
      <c r="A723" s="43"/>
      <c r="B723" s="43"/>
      <c r="C723" s="43"/>
      <c r="D723" s="44"/>
      <c r="G723" s="44"/>
      <c r="H723" s="44"/>
      <c r="I723" s="45"/>
      <c r="J723" s="33"/>
      <c r="K723" s="33"/>
    </row>
    <row r="724" spans="1:11" ht="14.25" customHeight="1" x14ac:dyDescent="0.25">
      <c r="A724" s="43"/>
      <c r="B724" s="43"/>
      <c r="C724" s="43"/>
      <c r="D724" s="44"/>
      <c r="G724" s="44"/>
      <c r="H724" s="44"/>
      <c r="I724" s="45"/>
      <c r="J724" s="33"/>
      <c r="K724" s="33"/>
    </row>
    <row r="725" spans="1:11" ht="14.25" customHeight="1" x14ac:dyDescent="0.25">
      <c r="A725" s="43"/>
      <c r="B725" s="43"/>
      <c r="C725" s="43"/>
      <c r="D725" s="44"/>
      <c r="G725" s="44"/>
      <c r="H725" s="44"/>
      <c r="I725" s="45"/>
      <c r="J725" s="33"/>
      <c r="K725" s="33"/>
    </row>
    <row r="726" spans="1:11" ht="14.25" customHeight="1" x14ac:dyDescent="0.25">
      <c r="A726" s="43"/>
      <c r="B726" s="43"/>
      <c r="C726" s="43"/>
      <c r="D726" s="44"/>
      <c r="G726" s="44"/>
      <c r="H726" s="44"/>
      <c r="I726" s="45"/>
      <c r="J726" s="33"/>
      <c r="K726" s="33"/>
    </row>
    <row r="727" spans="1:11" ht="14.25" customHeight="1" x14ac:dyDescent="0.25">
      <c r="A727" s="43"/>
      <c r="B727" s="43"/>
      <c r="C727" s="43"/>
      <c r="D727" s="44"/>
      <c r="G727" s="44"/>
      <c r="H727" s="44"/>
      <c r="I727" s="45"/>
      <c r="J727" s="33"/>
      <c r="K727" s="33"/>
    </row>
    <row r="728" spans="1:11" ht="14.25" customHeight="1" x14ac:dyDescent="0.25">
      <c r="A728" s="43"/>
      <c r="B728" s="43"/>
      <c r="C728" s="43"/>
      <c r="D728" s="44"/>
      <c r="G728" s="44"/>
      <c r="H728" s="44"/>
      <c r="I728" s="45"/>
      <c r="J728" s="33"/>
      <c r="K728" s="33"/>
    </row>
    <row r="729" spans="1:11" ht="14.25" customHeight="1" x14ac:dyDescent="0.25">
      <c r="A729" s="43"/>
      <c r="B729" s="43"/>
      <c r="C729" s="43"/>
      <c r="D729" s="44"/>
      <c r="G729" s="44"/>
      <c r="H729" s="44"/>
      <c r="I729" s="45"/>
      <c r="J729" s="33"/>
      <c r="K729" s="33"/>
    </row>
    <row r="730" spans="1:11" ht="14.25" customHeight="1" x14ac:dyDescent="0.25">
      <c r="A730" s="43"/>
      <c r="B730" s="43"/>
      <c r="C730" s="43"/>
      <c r="D730" s="44"/>
      <c r="G730" s="44"/>
      <c r="H730" s="44"/>
      <c r="I730" s="45"/>
      <c r="J730" s="33"/>
      <c r="K730" s="33"/>
    </row>
    <row r="731" spans="1:11" ht="14.25" customHeight="1" x14ac:dyDescent="0.25">
      <c r="A731" s="43"/>
      <c r="B731" s="43"/>
      <c r="C731" s="43"/>
      <c r="D731" s="44"/>
      <c r="G731" s="44"/>
      <c r="H731" s="44"/>
      <c r="I731" s="45"/>
      <c r="J731" s="33"/>
      <c r="K731" s="33"/>
    </row>
    <row r="732" spans="1:11" ht="14.25" customHeight="1" x14ac:dyDescent="0.25">
      <c r="A732" s="43"/>
      <c r="B732" s="43"/>
      <c r="C732" s="43"/>
      <c r="D732" s="44"/>
      <c r="G732" s="44"/>
      <c r="H732" s="44"/>
      <c r="I732" s="45"/>
      <c r="J732" s="33"/>
      <c r="K732" s="33"/>
    </row>
    <row r="733" spans="1:11" ht="14.25" customHeight="1" x14ac:dyDescent="0.25">
      <c r="A733" s="43"/>
      <c r="B733" s="43"/>
      <c r="C733" s="43"/>
      <c r="D733" s="44"/>
      <c r="G733" s="44"/>
      <c r="H733" s="44"/>
      <c r="I733" s="45"/>
      <c r="J733" s="33"/>
      <c r="K733" s="33"/>
    </row>
    <row r="734" spans="1:11" ht="14.25" customHeight="1" x14ac:dyDescent="0.25">
      <c r="A734" s="43"/>
      <c r="B734" s="43"/>
      <c r="C734" s="43"/>
      <c r="D734" s="44"/>
      <c r="G734" s="44"/>
      <c r="H734" s="44"/>
      <c r="I734" s="45"/>
      <c r="J734" s="33"/>
      <c r="K734" s="33"/>
    </row>
    <row r="735" spans="1:11" ht="14.25" customHeight="1" x14ac:dyDescent="0.25">
      <c r="A735" s="43"/>
      <c r="B735" s="43"/>
      <c r="C735" s="43"/>
      <c r="D735" s="44"/>
      <c r="G735" s="44"/>
      <c r="H735" s="44"/>
      <c r="I735" s="45"/>
      <c r="J735" s="33"/>
      <c r="K735" s="33"/>
    </row>
    <row r="736" spans="1:11" ht="14.25" customHeight="1" x14ac:dyDescent="0.25">
      <c r="A736" s="43"/>
      <c r="B736" s="43"/>
      <c r="C736" s="43"/>
      <c r="D736" s="44"/>
      <c r="G736" s="44"/>
      <c r="H736" s="44"/>
      <c r="I736" s="45"/>
      <c r="J736" s="33"/>
      <c r="K736" s="33"/>
    </row>
    <row r="737" spans="1:11" ht="14.25" customHeight="1" x14ac:dyDescent="0.25">
      <c r="A737" s="43"/>
      <c r="B737" s="43"/>
      <c r="C737" s="43"/>
      <c r="D737" s="44"/>
      <c r="G737" s="44"/>
      <c r="H737" s="44"/>
      <c r="I737" s="45"/>
      <c r="J737" s="33"/>
      <c r="K737" s="33"/>
    </row>
    <row r="738" spans="1:11" ht="14.25" customHeight="1" x14ac:dyDescent="0.25">
      <c r="A738" s="43"/>
      <c r="B738" s="43"/>
      <c r="C738" s="43"/>
      <c r="D738" s="44"/>
      <c r="G738" s="44"/>
      <c r="H738" s="44"/>
      <c r="I738" s="45"/>
      <c r="J738" s="33"/>
      <c r="K738" s="33"/>
    </row>
    <row r="739" spans="1:11" ht="14.25" customHeight="1" x14ac:dyDescent="0.25">
      <c r="A739" s="43"/>
      <c r="B739" s="43"/>
      <c r="C739" s="43"/>
      <c r="D739" s="44"/>
      <c r="G739" s="44"/>
      <c r="H739" s="44"/>
      <c r="I739" s="45"/>
      <c r="J739" s="33"/>
      <c r="K739" s="33"/>
    </row>
    <row r="740" spans="1:11" ht="14.25" customHeight="1" x14ac:dyDescent="0.25">
      <c r="A740" s="43"/>
      <c r="B740" s="43"/>
      <c r="C740" s="43"/>
      <c r="D740" s="44"/>
      <c r="G740" s="44"/>
      <c r="H740" s="44"/>
      <c r="I740" s="45"/>
      <c r="J740" s="33"/>
      <c r="K740" s="33"/>
    </row>
    <row r="741" spans="1:11" ht="14.25" customHeight="1" x14ac:dyDescent="0.25">
      <c r="A741" s="43"/>
      <c r="B741" s="43"/>
      <c r="C741" s="43"/>
      <c r="D741" s="44"/>
      <c r="G741" s="44"/>
      <c r="H741" s="44"/>
      <c r="I741" s="45"/>
      <c r="J741" s="33"/>
      <c r="K741" s="33"/>
    </row>
    <row r="742" spans="1:11" ht="14.25" customHeight="1" x14ac:dyDescent="0.25">
      <c r="A742" s="43"/>
      <c r="B742" s="43"/>
      <c r="C742" s="43"/>
      <c r="D742" s="44"/>
      <c r="G742" s="44"/>
      <c r="H742" s="44"/>
      <c r="I742" s="45"/>
      <c r="J742" s="33"/>
      <c r="K742" s="33"/>
    </row>
    <row r="743" spans="1:11" ht="14.25" customHeight="1" x14ac:dyDescent="0.25">
      <c r="A743" s="43"/>
      <c r="B743" s="43"/>
      <c r="C743" s="43"/>
      <c r="D743" s="44"/>
      <c r="G743" s="44"/>
      <c r="H743" s="44"/>
      <c r="I743" s="45"/>
      <c r="J743" s="33"/>
      <c r="K743" s="33"/>
    </row>
    <row r="744" spans="1:11" ht="14.25" customHeight="1" x14ac:dyDescent="0.25">
      <c r="A744" s="43"/>
      <c r="B744" s="43"/>
      <c r="C744" s="43"/>
      <c r="D744" s="44"/>
      <c r="G744" s="44"/>
      <c r="H744" s="44"/>
      <c r="I744" s="45"/>
      <c r="J744" s="33"/>
      <c r="K744" s="33"/>
    </row>
    <row r="745" spans="1:11" ht="14.25" customHeight="1" x14ac:dyDescent="0.25">
      <c r="A745" s="43"/>
      <c r="B745" s="43"/>
      <c r="C745" s="43"/>
      <c r="D745" s="44"/>
      <c r="G745" s="44"/>
      <c r="H745" s="44"/>
      <c r="I745" s="45"/>
      <c r="J745" s="33"/>
      <c r="K745" s="33"/>
    </row>
    <row r="746" spans="1:11" ht="14.25" customHeight="1" x14ac:dyDescent="0.25">
      <c r="A746" s="43"/>
      <c r="B746" s="43"/>
      <c r="C746" s="43"/>
      <c r="D746" s="44"/>
      <c r="G746" s="44"/>
      <c r="H746" s="44"/>
      <c r="I746" s="45"/>
      <c r="J746" s="33"/>
      <c r="K746" s="33"/>
    </row>
    <row r="747" spans="1:11" ht="14.25" customHeight="1" x14ac:dyDescent="0.25">
      <c r="A747" s="43"/>
      <c r="B747" s="43"/>
      <c r="C747" s="43"/>
      <c r="D747" s="44"/>
      <c r="G747" s="44"/>
      <c r="H747" s="44"/>
      <c r="I747" s="45"/>
      <c r="J747" s="33"/>
      <c r="K747" s="33"/>
    </row>
    <row r="748" spans="1:11" ht="14.25" customHeight="1" x14ac:dyDescent="0.25">
      <c r="A748" s="43"/>
      <c r="B748" s="43"/>
      <c r="C748" s="43"/>
      <c r="D748" s="44"/>
      <c r="G748" s="44"/>
      <c r="H748" s="44"/>
      <c r="I748" s="45"/>
      <c r="J748" s="33"/>
      <c r="K748" s="33"/>
    </row>
    <row r="749" spans="1:11" ht="14.25" customHeight="1" x14ac:dyDescent="0.25">
      <c r="A749" s="43"/>
      <c r="B749" s="43"/>
      <c r="C749" s="43"/>
      <c r="D749" s="44"/>
      <c r="G749" s="44"/>
      <c r="H749" s="44"/>
      <c r="I749" s="45"/>
      <c r="J749" s="33"/>
      <c r="K749" s="33"/>
    </row>
    <row r="750" spans="1:11" ht="14.25" customHeight="1" x14ac:dyDescent="0.25">
      <c r="A750" s="43"/>
      <c r="B750" s="43"/>
      <c r="C750" s="43"/>
      <c r="D750" s="44"/>
      <c r="G750" s="44"/>
      <c r="H750" s="44"/>
      <c r="I750" s="45"/>
      <c r="J750" s="33"/>
      <c r="K750" s="33"/>
    </row>
    <row r="751" spans="1:11" ht="14.25" customHeight="1" x14ac:dyDescent="0.25">
      <c r="A751" s="43"/>
      <c r="B751" s="43"/>
      <c r="C751" s="43"/>
      <c r="D751" s="44"/>
      <c r="G751" s="44"/>
      <c r="H751" s="44"/>
      <c r="I751" s="45"/>
      <c r="J751" s="33"/>
      <c r="K751" s="33"/>
    </row>
    <row r="752" spans="1:11" ht="14.25" customHeight="1" x14ac:dyDescent="0.25">
      <c r="A752" s="43"/>
      <c r="B752" s="43"/>
      <c r="C752" s="43"/>
      <c r="D752" s="44"/>
      <c r="G752" s="44"/>
      <c r="H752" s="44"/>
      <c r="I752" s="45"/>
      <c r="J752" s="33"/>
      <c r="K752" s="33"/>
    </row>
    <row r="753" spans="1:11" ht="14.25" customHeight="1" x14ac:dyDescent="0.25">
      <c r="A753" s="43"/>
      <c r="B753" s="43"/>
      <c r="C753" s="43"/>
      <c r="D753" s="44"/>
      <c r="G753" s="44"/>
      <c r="H753" s="44"/>
      <c r="I753" s="45"/>
      <c r="J753" s="33"/>
      <c r="K753" s="33"/>
    </row>
    <row r="754" spans="1:11" ht="14.25" customHeight="1" x14ac:dyDescent="0.25">
      <c r="A754" s="43"/>
      <c r="B754" s="43"/>
      <c r="C754" s="43"/>
      <c r="D754" s="44"/>
      <c r="G754" s="44"/>
      <c r="H754" s="44"/>
      <c r="I754" s="45"/>
      <c r="J754" s="33"/>
      <c r="K754" s="33"/>
    </row>
    <row r="755" spans="1:11" ht="14.25" customHeight="1" x14ac:dyDescent="0.25">
      <c r="A755" s="43"/>
      <c r="B755" s="43"/>
      <c r="C755" s="43"/>
      <c r="D755" s="44"/>
      <c r="G755" s="44"/>
      <c r="H755" s="44"/>
      <c r="I755" s="45"/>
      <c r="J755" s="33"/>
      <c r="K755" s="33"/>
    </row>
    <row r="756" spans="1:11" ht="14.25" customHeight="1" x14ac:dyDescent="0.25">
      <c r="A756" s="43"/>
      <c r="B756" s="43"/>
      <c r="C756" s="43"/>
      <c r="D756" s="44"/>
      <c r="G756" s="44"/>
      <c r="H756" s="44"/>
      <c r="I756" s="45"/>
      <c r="J756" s="33"/>
      <c r="K756" s="33"/>
    </row>
    <row r="757" spans="1:11" ht="14.25" customHeight="1" x14ac:dyDescent="0.25">
      <c r="A757" s="43"/>
      <c r="B757" s="43"/>
      <c r="C757" s="43"/>
      <c r="D757" s="44"/>
      <c r="G757" s="44"/>
      <c r="H757" s="44"/>
      <c r="I757" s="45"/>
      <c r="J757" s="33"/>
      <c r="K757" s="33"/>
    </row>
    <row r="758" spans="1:11" ht="14.25" customHeight="1" x14ac:dyDescent="0.25">
      <c r="A758" s="43"/>
      <c r="B758" s="43"/>
      <c r="C758" s="43"/>
      <c r="D758" s="44"/>
      <c r="G758" s="44"/>
      <c r="H758" s="44"/>
      <c r="I758" s="45"/>
      <c r="J758" s="33"/>
      <c r="K758" s="33"/>
    </row>
    <row r="759" spans="1:11" ht="14.25" customHeight="1" x14ac:dyDescent="0.25">
      <c r="A759" s="43"/>
      <c r="B759" s="43"/>
      <c r="C759" s="43"/>
      <c r="D759" s="44"/>
      <c r="G759" s="44"/>
      <c r="H759" s="44"/>
      <c r="I759" s="45"/>
      <c r="J759" s="33"/>
      <c r="K759" s="33"/>
    </row>
    <row r="760" spans="1:11" ht="14.25" customHeight="1" x14ac:dyDescent="0.25">
      <c r="A760" s="43"/>
      <c r="B760" s="43"/>
      <c r="C760" s="43"/>
      <c r="D760" s="44"/>
      <c r="G760" s="44"/>
      <c r="H760" s="44"/>
      <c r="I760" s="45"/>
      <c r="J760" s="33"/>
      <c r="K760" s="33"/>
    </row>
    <row r="761" spans="1:11" ht="14.25" customHeight="1" x14ac:dyDescent="0.25">
      <c r="A761" s="43"/>
      <c r="B761" s="43"/>
      <c r="C761" s="43"/>
      <c r="D761" s="44"/>
      <c r="G761" s="44"/>
      <c r="H761" s="44"/>
      <c r="I761" s="45"/>
      <c r="J761" s="33"/>
      <c r="K761" s="33"/>
    </row>
    <row r="762" spans="1:11" ht="14.25" customHeight="1" x14ac:dyDescent="0.25">
      <c r="A762" s="43"/>
      <c r="B762" s="43"/>
      <c r="C762" s="43"/>
      <c r="D762" s="44"/>
      <c r="G762" s="44"/>
      <c r="H762" s="44"/>
      <c r="I762" s="45"/>
      <c r="J762" s="33"/>
      <c r="K762" s="33"/>
    </row>
    <row r="763" spans="1:11" ht="14.25" customHeight="1" x14ac:dyDescent="0.25">
      <c r="A763" s="43"/>
      <c r="B763" s="43"/>
      <c r="C763" s="43"/>
      <c r="D763" s="44"/>
      <c r="G763" s="44"/>
      <c r="H763" s="44"/>
      <c r="I763" s="45"/>
      <c r="J763" s="33"/>
      <c r="K763" s="33"/>
    </row>
    <row r="764" spans="1:11" ht="14.25" customHeight="1" x14ac:dyDescent="0.25">
      <c r="A764" s="43"/>
      <c r="B764" s="43"/>
      <c r="C764" s="43"/>
      <c r="D764" s="44"/>
      <c r="G764" s="44"/>
      <c r="H764" s="44"/>
      <c r="I764" s="45"/>
      <c r="J764" s="33"/>
      <c r="K764" s="33"/>
    </row>
    <row r="765" spans="1:11" ht="14.25" customHeight="1" x14ac:dyDescent="0.25">
      <c r="A765" s="43"/>
      <c r="B765" s="43"/>
      <c r="C765" s="43"/>
      <c r="D765" s="44"/>
      <c r="G765" s="44"/>
      <c r="H765" s="44"/>
      <c r="I765" s="45"/>
      <c r="J765" s="33"/>
      <c r="K765" s="33"/>
    </row>
    <row r="766" spans="1:11" ht="14.25" customHeight="1" x14ac:dyDescent="0.25">
      <c r="A766" s="43"/>
      <c r="B766" s="43"/>
      <c r="C766" s="43"/>
      <c r="D766" s="44"/>
      <c r="G766" s="44"/>
      <c r="H766" s="44"/>
      <c r="I766" s="45"/>
      <c r="J766" s="33"/>
      <c r="K766" s="33"/>
    </row>
    <row r="767" spans="1:11" ht="14.25" customHeight="1" x14ac:dyDescent="0.25">
      <c r="A767" s="43"/>
      <c r="B767" s="43"/>
      <c r="C767" s="43"/>
      <c r="D767" s="44"/>
      <c r="G767" s="44"/>
      <c r="H767" s="44"/>
      <c r="I767" s="45"/>
      <c r="J767" s="33"/>
      <c r="K767" s="33"/>
    </row>
    <row r="768" spans="1:11" ht="14.25" customHeight="1" x14ac:dyDescent="0.25">
      <c r="A768" s="43"/>
      <c r="B768" s="43"/>
      <c r="C768" s="43"/>
      <c r="D768" s="44"/>
      <c r="G768" s="44"/>
      <c r="H768" s="44"/>
      <c r="I768" s="45"/>
      <c r="J768" s="33"/>
      <c r="K768" s="33"/>
    </row>
    <row r="769" spans="1:11" ht="14.25" customHeight="1" x14ac:dyDescent="0.25">
      <c r="A769" s="43"/>
      <c r="B769" s="43"/>
      <c r="C769" s="43"/>
      <c r="D769" s="44"/>
      <c r="G769" s="44"/>
      <c r="H769" s="44"/>
      <c r="I769" s="45"/>
      <c r="J769" s="33"/>
      <c r="K769" s="33"/>
    </row>
    <row r="770" spans="1:11" ht="14.25" customHeight="1" x14ac:dyDescent="0.25">
      <c r="A770" s="43"/>
      <c r="B770" s="43"/>
      <c r="C770" s="43"/>
      <c r="D770" s="44"/>
      <c r="G770" s="44"/>
      <c r="H770" s="44"/>
      <c r="I770" s="45"/>
      <c r="J770" s="33"/>
      <c r="K770" s="33"/>
    </row>
    <row r="771" spans="1:11" ht="14.25" customHeight="1" x14ac:dyDescent="0.25">
      <c r="A771" s="43"/>
      <c r="B771" s="43"/>
      <c r="C771" s="43"/>
      <c r="D771" s="44"/>
      <c r="G771" s="44"/>
      <c r="H771" s="44"/>
      <c r="I771" s="45"/>
      <c r="J771" s="33"/>
      <c r="K771" s="33"/>
    </row>
    <row r="772" spans="1:11" ht="14.25" customHeight="1" x14ac:dyDescent="0.25">
      <c r="A772" s="43"/>
      <c r="B772" s="43"/>
      <c r="C772" s="43"/>
      <c r="D772" s="44"/>
      <c r="G772" s="44"/>
      <c r="H772" s="44"/>
      <c r="I772" s="45"/>
      <c r="J772" s="33"/>
      <c r="K772" s="33"/>
    </row>
    <row r="773" spans="1:11" ht="14.25" customHeight="1" x14ac:dyDescent="0.25">
      <c r="A773" s="43"/>
      <c r="B773" s="43"/>
      <c r="C773" s="43"/>
      <c r="D773" s="44"/>
      <c r="G773" s="44"/>
      <c r="H773" s="44"/>
      <c r="I773" s="45"/>
      <c r="J773" s="33"/>
      <c r="K773" s="33"/>
    </row>
    <row r="774" spans="1:11" ht="14.25" customHeight="1" x14ac:dyDescent="0.25">
      <c r="A774" s="43"/>
      <c r="B774" s="43"/>
      <c r="C774" s="43"/>
      <c r="D774" s="44"/>
      <c r="G774" s="44"/>
      <c r="H774" s="44"/>
      <c r="I774" s="45"/>
      <c r="J774" s="33"/>
      <c r="K774" s="33"/>
    </row>
    <row r="775" spans="1:11" ht="14.25" customHeight="1" x14ac:dyDescent="0.25">
      <c r="A775" s="43"/>
      <c r="B775" s="43"/>
      <c r="C775" s="43"/>
      <c r="D775" s="44"/>
      <c r="G775" s="44"/>
      <c r="H775" s="44"/>
      <c r="I775" s="45"/>
      <c r="J775" s="33"/>
      <c r="K775" s="33"/>
    </row>
    <row r="776" spans="1:11" ht="14.25" customHeight="1" x14ac:dyDescent="0.25">
      <c r="A776" s="43"/>
      <c r="B776" s="43"/>
      <c r="C776" s="43"/>
      <c r="D776" s="44"/>
      <c r="G776" s="44"/>
      <c r="H776" s="44"/>
      <c r="I776" s="45"/>
      <c r="J776" s="33"/>
      <c r="K776" s="33"/>
    </row>
    <row r="777" spans="1:11" ht="14.25" customHeight="1" x14ac:dyDescent="0.25">
      <c r="A777" s="43"/>
      <c r="B777" s="43"/>
      <c r="C777" s="43"/>
      <c r="D777" s="44"/>
      <c r="G777" s="44"/>
      <c r="H777" s="44"/>
      <c r="I777" s="45"/>
      <c r="J777" s="33"/>
      <c r="K777" s="33"/>
    </row>
    <row r="778" spans="1:11" ht="14.25" customHeight="1" x14ac:dyDescent="0.25">
      <c r="A778" s="43"/>
      <c r="B778" s="43"/>
      <c r="C778" s="43"/>
      <c r="D778" s="44"/>
      <c r="G778" s="44"/>
      <c r="H778" s="44"/>
      <c r="I778" s="45"/>
      <c r="J778" s="33"/>
      <c r="K778" s="33"/>
    </row>
    <row r="779" spans="1:11" ht="14.25" customHeight="1" x14ac:dyDescent="0.25">
      <c r="A779" s="43"/>
      <c r="B779" s="43"/>
      <c r="C779" s="43"/>
      <c r="D779" s="44"/>
      <c r="G779" s="44"/>
      <c r="H779" s="44"/>
      <c r="I779" s="45"/>
      <c r="J779" s="33"/>
      <c r="K779" s="33"/>
    </row>
    <row r="780" spans="1:11" ht="14.25" customHeight="1" x14ac:dyDescent="0.25">
      <c r="A780" s="43"/>
      <c r="B780" s="43"/>
      <c r="C780" s="43"/>
      <c r="D780" s="44"/>
      <c r="G780" s="44"/>
      <c r="H780" s="44"/>
      <c r="I780" s="45"/>
      <c r="J780" s="33"/>
      <c r="K780" s="33"/>
    </row>
    <row r="781" spans="1:11" ht="14.25" customHeight="1" x14ac:dyDescent="0.25">
      <c r="A781" s="43"/>
      <c r="B781" s="43"/>
      <c r="C781" s="43"/>
      <c r="D781" s="44"/>
      <c r="G781" s="44"/>
      <c r="H781" s="44"/>
      <c r="I781" s="45"/>
      <c r="J781" s="33"/>
      <c r="K781" s="33"/>
    </row>
    <row r="782" spans="1:11" ht="14.25" customHeight="1" x14ac:dyDescent="0.25">
      <c r="A782" s="43"/>
      <c r="B782" s="43"/>
      <c r="C782" s="43"/>
      <c r="D782" s="44"/>
      <c r="G782" s="44"/>
      <c r="H782" s="44"/>
      <c r="I782" s="45"/>
      <c r="J782" s="33"/>
      <c r="K782" s="33"/>
    </row>
    <row r="783" spans="1:11" ht="14.25" customHeight="1" x14ac:dyDescent="0.25">
      <c r="A783" s="43"/>
      <c r="B783" s="43"/>
      <c r="C783" s="43"/>
      <c r="D783" s="44"/>
      <c r="G783" s="44"/>
      <c r="H783" s="44"/>
      <c r="I783" s="45"/>
      <c r="J783" s="33"/>
      <c r="K783" s="33"/>
    </row>
    <row r="784" spans="1:11" ht="14.25" customHeight="1" x14ac:dyDescent="0.25">
      <c r="A784" s="43"/>
      <c r="B784" s="43"/>
      <c r="C784" s="43"/>
      <c r="D784" s="44"/>
      <c r="G784" s="44"/>
      <c r="H784" s="44"/>
      <c r="I784" s="45"/>
      <c r="J784" s="33"/>
      <c r="K784" s="33"/>
    </row>
    <row r="785" spans="1:11" ht="14.25" customHeight="1" x14ac:dyDescent="0.25">
      <c r="A785" s="43"/>
      <c r="B785" s="43"/>
      <c r="C785" s="43"/>
      <c r="D785" s="44"/>
      <c r="G785" s="44"/>
      <c r="H785" s="44"/>
      <c r="I785" s="45"/>
      <c r="J785" s="33"/>
      <c r="K785" s="33"/>
    </row>
    <row r="786" spans="1:11" ht="14.25" customHeight="1" x14ac:dyDescent="0.25">
      <c r="A786" s="43"/>
      <c r="B786" s="43"/>
      <c r="C786" s="43"/>
      <c r="D786" s="44"/>
      <c r="G786" s="44"/>
      <c r="H786" s="44"/>
      <c r="I786" s="45"/>
      <c r="J786" s="33"/>
      <c r="K786" s="33"/>
    </row>
    <row r="787" spans="1:11" ht="14.25" customHeight="1" x14ac:dyDescent="0.25">
      <c r="A787" s="43"/>
      <c r="B787" s="43"/>
      <c r="C787" s="43"/>
      <c r="D787" s="44"/>
      <c r="G787" s="44"/>
      <c r="H787" s="44"/>
      <c r="I787" s="45"/>
      <c r="J787" s="33"/>
      <c r="K787" s="33"/>
    </row>
    <row r="788" spans="1:11" ht="14.25" customHeight="1" x14ac:dyDescent="0.25">
      <c r="A788" s="43"/>
      <c r="B788" s="43"/>
      <c r="C788" s="43"/>
      <c r="D788" s="44"/>
      <c r="G788" s="44"/>
      <c r="H788" s="44"/>
      <c r="I788" s="45"/>
      <c r="J788" s="33"/>
      <c r="K788" s="33"/>
    </row>
    <row r="789" spans="1:11" ht="14.25" customHeight="1" x14ac:dyDescent="0.25">
      <c r="A789" s="43"/>
      <c r="B789" s="43"/>
      <c r="C789" s="43"/>
      <c r="D789" s="44"/>
      <c r="G789" s="44"/>
      <c r="H789" s="44"/>
      <c r="I789" s="45"/>
      <c r="J789" s="33"/>
      <c r="K789" s="33"/>
    </row>
    <row r="790" spans="1:11" ht="14.25" customHeight="1" x14ac:dyDescent="0.25">
      <c r="A790" s="43"/>
      <c r="B790" s="43"/>
      <c r="C790" s="43"/>
      <c r="D790" s="44"/>
      <c r="G790" s="44"/>
      <c r="H790" s="44"/>
      <c r="I790" s="45"/>
      <c r="J790" s="33"/>
      <c r="K790" s="33"/>
    </row>
    <row r="791" spans="1:11" ht="14.25" customHeight="1" x14ac:dyDescent="0.25">
      <c r="A791" s="43"/>
      <c r="B791" s="43"/>
      <c r="C791" s="43"/>
      <c r="D791" s="44"/>
      <c r="G791" s="44"/>
      <c r="H791" s="44"/>
      <c r="I791" s="45"/>
      <c r="J791" s="33"/>
      <c r="K791" s="33"/>
    </row>
    <row r="792" spans="1:11" ht="14.25" customHeight="1" x14ac:dyDescent="0.25">
      <c r="A792" s="43"/>
      <c r="B792" s="43"/>
      <c r="C792" s="43"/>
      <c r="D792" s="44"/>
      <c r="G792" s="44"/>
      <c r="H792" s="44"/>
      <c r="I792" s="45"/>
      <c r="J792" s="33"/>
      <c r="K792" s="33"/>
    </row>
    <row r="793" spans="1:11" ht="14.25" customHeight="1" x14ac:dyDescent="0.25">
      <c r="A793" s="43"/>
      <c r="B793" s="43"/>
      <c r="C793" s="43"/>
      <c r="D793" s="44"/>
      <c r="G793" s="44"/>
      <c r="H793" s="44"/>
      <c r="I793" s="45"/>
      <c r="J793" s="33"/>
      <c r="K793" s="33"/>
    </row>
    <row r="794" spans="1:11" ht="14.25" customHeight="1" x14ac:dyDescent="0.25">
      <c r="A794" s="43"/>
      <c r="B794" s="43"/>
      <c r="C794" s="43"/>
      <c r="D794" s="44"/>
      <c r="G794" s="44"/>
      <c r="H794" s="44"/>
      <c r="I794" s="45"/>
      <c r="J794" s="33"/>
      <c r="K794" s="33"/>
    </row>
    <row r="795" spans="1:11" ht="14.25" customHeight="1" x14ac:dyDescent="0.25">
      <c r="A795" s="43"/>
      <c r="B795" s="43"/>
      <c r="C795" s="43"/>
      <c r="D795" s="44"/>
      <c r="G795" s="44"/>
      <c r="H795" s="44"/>
      <c r="I795" s="45"/>
      <c r="J795" s="33"/>
      <c r="K795" s="33"/>
    </row>
    <row r="796" spans="1:11" ht="14.25" customHeight="1" x14ac:dyDescent="0.25">
      <c r="A796" s="43"/>
      <c r="B796" s="43"/>
      <c r="C796" s="43"/>
      <c r="D796" s="44"/>
      <c r="G796" s="44"/>
      <c r="H796" s="44"/>
      <c r="I796" s="45"/>
      <c r="J796" s="33"/>
      <c r="K796" s="33"/>
    </row>
    <row r="797" spans="1:11" ht="14.25" customHeight="1" x14ac:dyDescent="0.25">
      <c r="A797" s="43"/>
      <c r="B797" s="43"/>
      <c r="C797" s="43"/>
      <c r="D797" s="44"/>
      <c r="G797" s="44"/>
      <c r="H797" s="44"/>
      <c r="I797" s="45"/>
      <c r="J797" s="33"/>
      <c r="K797" s="33"/>
    </row>
    <row r="798" spans="1:11" ht="14.25" customHeight="1" x14ac:dyDescent="0.25">
      <c r="A798" s="43"/>
      <c r="B798" s="43"/>
      <c r="C798" s="43"/>
      <c r="D798" s="44"/>
      <c r="G798" s="44"/>
      <c r="H798" s="44"/>
      <c r="I798" s="45"/>
      <c r="J798" s="33"/>
      <c r="K798" s="33"/>
    </row>
    <row r="799" spans="1:11" ht="14.25" customHeight="1" x14ac:dyDescent="0.25">
      <c r="A799" s="43"/>
      <c r="B799" s="43"/>
      <c r="C799" s="43"/>
      <c r="D799" s="44"/>
      <c r="G799" s="44"/>
      <c r="H799" s="44"/>
      <c r="I799" s="45"/>
      <c r="J799" s="33"/>
      <c r="K799" s="33"/>
    </row>
    <row r="800" spans="1:11" ht="14.25" customHeight="1" x14ac:dyDescent="0.25">
      <c r="A800" s="43"/>
      <c r="B800" s="43"/>
      <c r="C800" s="43"/>
      <c r="D800" s="44"/>
      <c r="G800" s="44"/>
      <c r="H800" s="44"/>
      <c r="I800" s="45"/>
      <c r="J800" s="33"/>
      <c r="K800" s="33"/>
    </row>
    <row r="801" spans="1:11" ht="14.25" customHeight="1" x14ac:dyDescent="0.25">
      <c r="A801" s="43"/>
      <c r="B801" s="43"/>
      <c r="C801" s="43"/>
      <c r="D801" s="44"/>
      <c r="G801" s="44"/>
      <c r="H801" s="44"/>
      <c r="I801" s="45"/>
      <c r="J801" s="33"/>
      <c r="K801" s="33"/>
    </row>
    <row r="802" spans="1:11" ht="14.25" customHeight="1" x14ac:dyDescent="0.25">
      <c r="A802" s="43"/>
      <c r="B802" s="43"/>
      <c r="C802" s="43"/>
      <c r="D802" s="44"/>
      <c r="G802" s="44"/>
      <c r="H802" s="44"/>
      <c r="I802" s="45"/>
      <c r="J802" s="33"/>
      <c r="K802" s="33"/>
    </row>
    <row r="803" spans="1:11" ht="14.25" customHeight="1" x14ac:dyDescent="0.25">
      <c r="A803" s="43"/>
      <c r="B803" s="43"/>
      <c r="C803" s="43"/>
      <c r="D803" s="44"/>
      <c r="G803" s="44"/>
      <c r="H803" s="44"/>
      <c r="I803" s="45"/>
      <c r="J803" s="33"/>
      <c r="K803" s="33"/>
    </row>
    <row r="804" spans="1:11" ht="14.25" customHeight="1" x14ac:dyDescent="0.25">
      <c r="A804" s="43"/>
      <c r="B804" s="43"/>
      <c r="C804" s="43"/>
      <c r="D804" s="44"/>
      <c r="G804" s="44"/>
      <c r="H804" s="44"/>
      <c r="I804" s="45"/>
      <c r="J804" s="33"/>
      <c r="K804" s="33"/>
    </row>
    <row r="805" spans="1:11" ht="14.25" customHeight="1" x14ac:dyDescent="0.25">
      <c r="A805" s="43"/>
      <c r="B805" s="43"/>
      <c r="C805" s="43"/>
      <c r="D805" s="44"/>
      <c r="G805" s="44"/>
      <c r="H805" s="44"/>
      <c r="I805" s="45"/>
      <c r="J805" s="33"/>
      <c r="K805" s="33"/>
    </row>
    <row r="806" spans="1:11" ht="14.25" customHeight="1" x14ac:dyDescent="0.25">
      <c r="A806" s="43"/>
      <c r="B806" s="43"/>
      <c r="C806" s="43"/>
      <c r="D806" s="44"/>
      <c r="G806" s="44"/>
      <c r="H806" s="44"/>
      <c r="I806" s="45"/>
      <c r="J806" s="33"/>
      <c r="K806" s="33"/>
    </row>
    <row r="807" spans="1:11" ht="14.25" customHeight="1" x14ac:dyDescent="0.25">
      <c r="A807" s="43"/>
      <c r="B807" s="43"/>
      <c r="C807" s="43"/>
      <c r="D807" s="44"/>
      <c r="G807" s="44"/>
      <c r="H807" s="44"/>
      <c r="I807" s="45"/>
      <c r="J807" s="33"/>
      <c r="K807" s="33"/>
    </row>
    <row r="808" spans="1:11" ht="14.25" customHeight="1" x14ac:dyDescent="0.25">
      <c r="A808" s="43"/>
      <c r="B808" s="43"/>
      <c r="C808" s="43"/>
      <c r="D808" s="44"/>
      <c r="G808" s="44"/>
      <c r="H808" s="44"/>
      <c r="I808" s="45"/>
      <c r="J808" s="33"/>
      <c r="K808" s="33"/>
    </row>
    <row r="809" spans="1:11" ht="14.25" customHeight="1" x14ac:dyDescent="0.25">
      <c r="A809" s="43"/>
      <c r="B809" s="43"/>
      <c r="C809" s="43"/>
      <c r="D809" s="44"/>
      <c r="G809" s="44"/>
      <c r="H809" s="44"/>
      <c r="I809" s="45"/>
      <c r="J809" s="33"/>
      <c r="K809" s="33"/>
    </row>
    <row r="810" spans="1:11" ht="14.25" customHeight="1" x14ac:dyDescent="0.25">
      <c r="A810" s="43"/>
      <c r="B810" s="43"/>
      <c r="C810" s="43"/>
      <c r="D810" s="44"/>
      <c r="G810" s="44"/>
      <c r="H810" s="44"/>
      <c r="I810" s="45"/>
      <c r="J810" s="33"/>
      <c r="K810" s="33"/>
    </row>
    <row r="811" spans="1:11" ht="14.25" customHeight="1" x14ac:dyDescent="0.25">
      <c r="A811" s="43"/>
      <c r="B811" s="43"/>
      <c r="C811" s="43"/>
      <c r="D811" s="44"/>
      <c r="G811" s="44"/>
      <c r="H811" s="44"/>
      <c r="I811" s="45"/>
      <c r="J811" s="33"/>
      <c r="K811" s="33"/>
    </row>
    <row r="812" spans="1:11" ht="14.25" customHeight="1" x14ac:dyDescent="0.25">
      <c r="A812" s="43"/>
      <c r="B812" s="43"/>
      <c r="C812" s="43"/>
      <c r="D812" s="44"/>
      <c r="G812" s="44"/>
      <c r="H812" s="44"/>
      <c r="I812" s="45"/>
      <c r="J812" s="33"/>
      <c r="K812" s="33"/>
    </row>
    <row r="813" spans="1:11" ht="14.25" customHeight="1" x14ac:dyDescent="0.25">
      <c r="A813" s="43"/>
      <c r="B813" s="43"/>
      <c r="C813" s="43"/>
      <c r="D813" s="44"/>
      <c r="G813" s="44"/>
      <c r="H813" s="44"/>
      <c r="I813" s="45"/>
      <c r="J813" s="33"/>
      <c r="K813" s="33"/>
    </row>
    <row r="814" spans="1:11" ht="14.25" customHeight="1" x14ac:dyDescent="0.25">
      <c r="A814" s="43"/>
      <c r="B814" s="43"/>
      <c r="C814" s="43"/>
      <c r="D814" s="44"/>
      <c r="G814" s="44"/>
      <c r="H814" s="44"/>
      <c r="I814" s="45"/>
      <c r="J814" s="33"/>
      <c r="K814" s="33"/>
    </row>
    <row r="815" spans="1:11" ht="14.25" customHeight="1" x14ac:dyDescent="0.25">
      <c r="A815" s="43"/>
      <c r="B815" s="43"/>
      <c r="C815" s="43"/>
      <c r="D815" s="44"/>
      <c r="G815" s="44"/>
      <c r="H815" s="44"/>
      <c r="I815" s="45"/>
      <c r="J815" s="33"/>
      <c r="K815" s="33"/>
    </row>
    <row r="816" spans="1:11" ht="14.25" customHeight="1" x14ac:dyDescent="0.25">
      <c r="A816" s="43"/>
      <c r="B816" s="43"/>
      <c r="C816" s="43"/>
      <c r="D816" s="44"/>
      <c r="G816" s="44"/>
      <c r="H816" s="44"/>
      <c r="I816" s="45"/>
      <c r="J816" s="33"/>
      <c r="K816" s="33"/>
    </row>
    <row r="817" spans="1:11" ht="14.25" customHeight="1" x14ac:dyDescent="0.25">
      <c r="A817" s="43"/>
      <c r="B817" s="43"/>
      <c r="C817" s="43"/>
      <c r="D817" s="44"/>
      <c r="G817" s="44"/>
      <c r="H817" s="44"/>
      <c r="I817" s="45"/>
      <c r="J817" s="33"/>
      <c r="K817" s="33"/>
    </row>
    <row r="818" spans="1:11" ht="14.25" customHeight="1" x14ac:dyDescent="0.25">
      <c r="A818" s="43"/>
      <c r="B818" s="43"/>
      <c r="C818" s="43"/>
      <c r="D818" s="44"/>
      <c r="G818" s="44"/>
      <c r="H818" s="44"/>
      <c r="I818" s="45"/>
      <c r="J818" s="33"/>
      <c r="K818" s="33"/>
    </row>
    <row r="819" spans="1:11" ht="14.25" customHeight="1" x14ac:dyDescent="0.25">
      <c r="A819" s="43"/>
      <c r="B819" s="43"/>
      <c r="C819" s="43"/>
      <c r="D819" s="44"/>
      <c r="G819" s="44"/>
      <c r="H819" s="44"/>
      <c r="I819" s="45"/>
      <c r="J819" s="33"/>
      <c r="K819" s="33"/>
    </row>
    <row r="820" spans="1:11" ht="14.25" customHeight="1" x14ac:dyDescent="0.25">
      <c r="A820" s="43"/>
      <c r="B820" s="43"/>
      <c r="C820" s="43"/>
      <c r="D820" s="44"/>
      <c r="G820" s="44"/>
      <c r="H820" s="44"/>
      <c r="I820" s="45"/>
      <c r="J820" s="33"/>
      <c r="K820" s="33"/>
    </row>
    <row r="821" spans="1:11" ht="14.25" customHeight="1" x14ac:dyDescent="0.25">
      <c r="A821" s="43"/>
      <c r="B821" s="43"/>
      <c r="C821" s="43"/>
      <c r="D821" s="44"/>
      <c r="G821" s="44"/>
      <c r="H821" s="44"/>
      <c r="I821" s="45"/>
      <c r="J821" s="33"/>
      <c r="K821" s="33"/>
    </row>
    <row r="822" spans="1:11" ht="14.25" customHeight="1" x14ac:dyDescent="0.25">
      <c r="A822" s="43"/>
      <c r="B822" s="43"/>
      <c r="C822" s="43"/>
      <c r="D822" s="44"/>
      <c r="G822" s="44"/>
      <c r="H822" s="44"/>
      <c r="I822" s="45"/>
      <c r="J822" s="33"/>
      <c r="K822" s="33"/>
    </row>
    <row r="823" spans="1:11" ht="14.25" customHeight="1" x14ac:dyDescent="0.25">
      <c r="A823" s="43"/>
      <c r="B823" s="43"/>
      <c r="C823" s="43"/>
      <c r="D823" s="44"/>
      <c r="G823" s="44"/>
      <c r="H823" s="44"/>
      <c r="I823" s="45"/>
      <c r="J823" s="33"/>
      <c r="K823" s="33"/>
    </row>
    <row r="824" spans="1:11" ht="14.25" customHeight="1" x14ac:dyDescent="0.25">
      <c r="A824" s="43"/>
      <c r="B824" s="43"/>
      <c r="C824" s="43"/>
      <c r="D824" s="44"/>
      <c r="G824" s="44"/>
      <c r="H824" s="44"/>
      <c r="I824" s="45"/>
      <c r="J824" s="33"/>
      <c r="K824" s="33"/>
    </row>
    <row r="825" spans="1:11" ht="14.25" customHeight="1" x14ac:dyDescent="0.25">
      <c r="A825" s="43"/>
      <c r="B825" s="43"/>
      <c r="C825" s="43"/>
      <c r="D825" s="44"/>
      <c r="G825" s="44"/>
      <c r="H825" s="44"/>
      <c r="I825" s="45"/>
      <c r="J825" s="33"/>
      <c r="K825" s="33"/>
    </row>
    <row r="826" spans="1:11" ht="14.25" customHeight="1" x14ac:dyDescent="0.25">
      <c r="A826" s="43"/>
      <c r="B826" s="43"/>
      <c r="C826" s="43"/>
      <c r="D826" s="44"/>
      <c r="G826" s="44"/>
      <c r="H826" s="44"/>
      <c r="I826" s="45"/>
      <c r="J826" s="33"/>
      <c r="K826" s="33"/>
    </row>
    <row r="827" spans="1:11" ht="14.25" customHeight="1" x14ac:dyDescent="0.25">
      <c r="A827" s="43"/>
      <c r="B827" s="43"/>
      <c r="C827" s="43"/>
      <c r="D827" s="44"/>
      <c r="G827" s="44"/>
      <c r="H827" s="44"/>
      <c r="I827" s="45"/>
      <c r="J827" s="33"/>
      <c r="K827" s="33"/>
    </row>
    <row r="828" spans="1:11" ht="14.25" customHeight="1" x14ac:dyDescent="0.25">
      <c r="A828" s="43"/>
      <c r="B828" s="43"/>
      <c r="C828" s="43"/>
      <c r="D828" s="44"/>
      <c r="G828" s="44"/>
      <c r="H828" s="44"/>
      <c r="I828" s="45"/>
      <c r="J828" s="33"/>
      <c r="K828" s="33"/>
    </row>
    <row r="829" spans="1:11" ht="14.25" customHeight="1" x14ac:dyDescent="0.25">
      <c r="A829" s="43"/>
      <c r="B829" s="43"/>
      <c r="C829" s="43"/>
      <c r="D829" s="44"/>
      <c r="G829" s="44"/>
      <c r="H829" s="44"/>
      <c r="I829" s="45"/>
      <c r="J829" s="33"/>
      <c r="K829" s="33"/>
    </row>
    <row r="830" spans="1:11" ht="14.25" customHeight="1" x14ac:dyDescent="0.25">
      <c r="A830" s="43"/>
      <c r="B830" s="43"/>
      <c r="C830" s="43"/>
      <c r="D830" s="44"/>
      <c r="G830" s="44"/>
      <c r="H830" s="44"/>
      <c r="I830" s="45"/>
      <c r="J830" s="33"/>
      <c r="K830" s="33"/>
    </row>
    <row r="831" spans="1:11" ht="14.25" customHeight="1" x14ac:dyDescent="0.25">
      <c r="A831" s="43"/>
      <c r="B831" s="43"/>
      <c r="C831" s="43"/>
      <c r="D831" s="44"/>
      <c r="G831" s="44"/>
      <c r="H831" s="44"/>
      <c r="I831" s="45"/>
      <c r="J831" s="33"/>
      <c r="K831" s="33"/>
    </row>
    <row r="832" spans="1:11" ht="14.25" customHeight="1" x14ac:dyDescent="0.25">
      <c r="A832" s="43"/>
      <c r="B832" s="43"/>
      <c r="C832" s="43"/>
      <c r="D832" s="44"/>
      <c r="G832" s="44"/>
      <c r="H832" s="44"/>
      <c r="I832" s="45"/>
      <c r="J832" s="33"/>
      <c r="K832" s="33"/>
    </row>
    <row r="833" spans="1:11" ht="14.25" customHeight="1" x14ac:dyDescent="0.25">
      <c r="A833" s="43"/>
      <c r="B833" s="43"/>
      <c r="C833" s="43"/>
      <c r="D833" s="44"/>
      <c r="G833" s="44"/>
      <c r="H833" s="44"/>
      <c r="I833" s="45"/>
      <c r="J833" s="33"/>
      <c r="K833" s="33"/>
    </row>
    <row r="834" spans="1:11" ht="14.25" customHeight="1" x14ac:dyDescent="0.25">
      <c r="A834" s="43"/>
      <c r="B834" s="43"/>
      <c r="C834" s="43"/>
      <c r="D834" s="44"/>
      <c r="G834" s="44"/>
      <c r="H834" s="44"/>
      <c r="I834" s="45"/>
      <c r="J834" s="33"/>
      <c r="K834" s="33"/>
    </row>
    <row r="835" spans="1:11" ht="14.25" customHeight="1" x14ac:dyDescent="0.25">
      <c r="A835" s="43"/>
      <c r="B835" s="43"/>
      <c r="C835" s="43"/>
      <c r="D835" s="44"/>
      <c r="G835" s="44"/>
      <c r="H835" s="44"/>
      <c r="I835" s="45"/>
      <c r="J835" s="33"/>
      <c r="K835" s="33"/>
    </row>
    <row r="836" spans="1:11" ht="14.25" customHeight="1" x14ac:dyDescent="0.25">
      <c r="A836" s="43"/>
      <c r="B836" s="43"/>
      <c r="C836" s="43"/>
      <c r="D836" s="44"/>
      <c r="G836" s="44"/>
      <c r="H836" s="44"/>
      <c r="I836" s="45"/>
      <c r="J836" s="33"/>
      <c r="K836" s="33"/>
    </row>
    <row r="837" spans="1:11" ht="14.25" customHeight="1" x14ac:dyDescent="0.25">
      <c r="A837" s="43"/>
      <c r="B837" s="43"/>
      <c r="C837" s="43"/>
      <c r="D837" s="44"/>
      <c r="G837" s="44"/>
      <c r="H837" s="44"/>
      <c r="I837" s="45"/>
      <c r="J837" s="33"/>
      <c r="K837" s="33"/>
    </row>
    <row r="838" spans="1:11" ht="14.25" customHeight="1" x14ac:dyDescent="0.25">
      <c r="A838" s="43"/>
      <c r="B838" s="43"/>
      <c r="C838" s="43"/>
      <c r="D838" s="44"/>
      <c r="G838" s="44"/>
      <c r="H838" s="44"/>
      <c r="I838" s="45"/>
      <c r="J838" s="33"/>
      <c r="K838" s="33"/>
    </row>
    <row r="839" spans="1:11" ht="14.25" customHeight="1" x14ac:dyDescent="0.25">
      <c r="A839" s="43"/>
      <c r="B839" s="43"/>
      <c r="C839" s="43"/>
      <c r="D839" s="44"/>
      <c r="G839" s="44"/>
      <c r="H839" s="44"/>
      <c r="I839" s="45"/>
      <c r="J839" s="33"/>
      <c r="K839" s="33"/>
    </row>
    <row r="840" spans="1:11" ht="14.25" customHeight="1" x14ac:dyDescent="0.25">
      <c r="A840" s="43"/>
      <c r="B840" s="43"/>
      <c r="C840" s="43"/>
      <c r="D840" s="44"/>
      <c r="G840" s="44"/>
      <c r="H840" s="44"/>
      <c r="I840" s="45"/>
      <c r="J840" s="33"/>
      <c r="K840" s="33"/>
    </row>
    <row r="841" spans="1:11" ht="14.25" customHeight="1" x14ac:dyDescent="0.25">
      <c r="A841" s="43"/>
      <c r="B841" s="43"/>
      <c r="C841" s="43"/>
      <c r="D841" s="44"/>
      <c r="G841" s="44"/>
      <c r="H841" s="44"/>
      <c r="I841" s="45"/>
      <c r="J841" s="33"/>
      <c r="K841" s="33"/>
    </row>
    <row r="842" spans="1:11" ht="14.25" customHeight="1" x14ac:dyDescent="0.25">
      <c r="A842" s="43"/>
      <c r="B842" s="43"/>
      <c r="C842" s="43"/>
      <c r="D842" s="44"/>
      <c r="G842" s="44"/>
      <c r="H842" s="44"/>
      <c r="I842" s="45"/>
      <c r="J842" s="33"/>
      <c r="K842" s="33"/>
    </row>
    <row r="843" spans="1:11" ht="14.25" customHeight="1" x14ac:dyDescent="0.25">
      <c r="A843" s="43"/>
      <c r="B843" s="43"/>
      <c r="C843" s="43"/>
      <c r="D843" s="44"/>
      <c r="G843" s="44"/>
      <c r="H843" s="44"/>
      <c r="I843" s="45"/>
      <c r="J843" s="33"/>
      <c r="K843" s="33"/>
    </row>
    <row r="844" spans="1:11" ht="14.25" customHeight="1" x14ac:dyDescent="0.25">
      <c r="A844" s="43"/>
      <c r="B844" s="43"/>
      <c r="C844" s="43"/>
      <c r="D844" s="44"/>
      <c r="G844" s="44"/>
      <c r="H844" s="44"/>
      <c r="I844" s="45"/>
      <c r="J844" s="33"/>
      <c r="K844" s="33"/>
    </row>
    <row r="845" spans="1:11" ht="14.25" customHeight="1" x14ac:dyDescent="0.25">
      <c r="A845" s="43"/>
      <c r="B845" s="43"/>
      <c r="C845" s="43"/>
      <c r="D845" s="44"/>
      <c r="G845" s="44"/>
      <c r="H845" s="44"/>
      <c r="I845" s="45"/>
      <c r="J845" s="33"/>
      <c r="K845" s="33"/>
    </row>
    <row r="846" spans="1:11" ht="14.25" customHeight="1" x14ac:dyDescent="0.25">
      <c r="A846" s="43"/>
      <c r="B846" s="43"/>
      <c r="C846" s="43"/>
      <c r="D846" s="44"/>
      <c r="G846" s="44"/>
      <c r="H846" s="44"/>
      <c r="I846" s="45"/>
      <c r="J846" s="33"/>
      <c r="K846" s="33"/>
    </row>
    <row r="847" spans="1:11" ht="14.25" customHeight="1" x14ac:dyDescent="0.25">
      <c r="A847" s="43"/>
      <c r="B847" s="43"/>
      <c r="C847" s="43"/>
      <c r="D847" s="44"/>
      <c r="G847" s="44"/>
      <c r="H847" s="44"/>
      <c r="I847" s="45"/>
      <c r="J847" s="33"/>
      <c r="K847" s="33"/>
    </row>
    <row r="848" spans="1:11" ht="14.25" customHeight="1" x14ac:dyDescent="0.25">
      <c r="A848" s="43"/>
      <c r="B848" s="43"/>
      <c r="C848" s="43"/>
      <c r="D848" s="44"/>
      <c r="G848" s="44"/>
      <c r="H848" s="44"/>
      <c r="I848" s="45"/>
      <c r="J848" s="33"/>
      <c r="K848" s="33"/>
    </row>
    <row r="849" spans="1:11" ht="14.25" customHeight="1" x14ac:dyDescent="0.25">
      <c r="A849" s="43"/>
      <c r="B849" s="43"/>
      <c r="C849" s="43"/>
      <c r="D849" s="44"/>
      <c r="G849" s="44"/>
      <c r="H849" s="44"/>
      <c r="I849" s="45"/>
      <c r="J849" s="33"/>
      <c r="K849" s="33"/>
    </row>
    <row r="850" spans="1:11" ht="14.25" customHeight="1" x14ac:dyDescent="0.25">
      <c r="A850" s="43"/>
      <c r="B850" s="43"/>
      <c r="C850" s="43"/>
      <c r="D850" s="44"/>
      <c r="G850" s="44"/>
      <c r="H850" s="44"/>
      <c r="I850" s="45"/>
      <c r="J850" s="33"/>
      <c r="K850" s="33"/>
    </row>
    <row r="851" spans="1:11" ht="14.25" customHeight="1" x14ac:dyDescent="0.25">
      <c r="A851" s="43"/>
      <c r="B851" s="43"/>
      <c r="C851" s="43"/>
      <c r="D851" s="44"/>
      <c r="G851" s="44"/>
      <c r="H851" s="44"/>
      <c r="I851" s="45"/>
      <c r="J851" s="33"/>
      <c r="K851" s="33"/>
    </row>
    <row r="852" spans="1:11" ht="14.25" customHeight="1" x14ac:dyDescent="0.25">
      <c r="A852" s="43"/>
      <c r="B852" s="43"/>
      <c r="C852" s="43"/>
      <c r="D852" s="44"/>
      <c r="G852" s="44"/>
      <c r="H852" s="44"/>
      <c r="I852" s="45"/>
      <c r="J852" s="33"/>
      <c r="K852" s="33"/>
    </row>
    <row r="853" spans="1:11" ht="14.25" customHeight="1" x14ac:dyDescent="0.25">
      <c r="A853" s="43"/>
      <c r="B853" s="43"/>
      <c r="C853" s="43"/>
      <c r="D853" s="44"/>
      <c r="G853" s="44"/>
      <c r="H853" s="44"/>
      <c r="I853" s="45"/>
      <c r="J853" s="33"/>
      <c r="K853" s="33"/>
    </row>
    <row r="854" spans="1:11" ht="14.25" customHeight="1" x14ac:dyDescent="0.25">
      <c r="A854" s="43"/>
      <c r="B854" s="43"/>
      <c r="C854" s="43"/>
      <c r="D854" s="44"/>
      <c r="G854" s="44"/>
      <c r="H854" s="44"/>
      <c r="I854" s="45"/>
      <c r="J854" s="33"/>
      <c r="K854" s="33"/>
    </row>
    <row r="855" spans="1:11" ht="14.25" customHeight="1" x14ac:dyDescent="0.25">
      <c r="A855" s="43"/>
      <c r="B855" s="43"/>
      <c r="C855" s="43"/>
      <c r="D855" s="44"/>
      <c r="G855" s="44"/>
      <c r="H855" s="44"/>
      <c r="I855" s="45"/>
      <c r="J855" s="33"/>
      <c r="K855" s="33"/>
    </row>
    <row r="856" spans="1:11" ht="14.25" customHeight="1" x14ac:dyDescent="0.25">
      <c r="A856" s="43"/>
      <c r="B856" s="43"/>
      <c r="C856" s="43"/>
      <c r="D856" s="44"/>
      <c r="G856" s="44"/>
      <c r="H856" s="44"/>
      <c r="I856" s="45"/>
      <c r="J856" s="33"/>
      <c r="K856" s="33"/>
    </row>
    <row r="857" spans="1:11" ht="14.25" customHeight="1" x14ac:dyDescent="0.25">
      <c r="A857" s="43"/>
      <c r="B857" s="43"/>
      <c r="C857" s="43"/>
      <c r="D857" s="44"/>
      <c r="G857" s="44"/>
      <c r="H857" s="44"/>
      <c r="I857" s="45"/>
      <c r="J857" s="33"/>
      <c r="K857" s="33"/>
    </row>
    <row r="858" spans="1:11" ht="14.25" customHeight="1" x14ac:dyDescent="0.25">
      <c r="A858" s="43"/>
      <c r="B858" s="43"/>
      <c r="C858" s="43"/>
      <c r="D858" s="44"/>
      <c r="G858" s="44"/>
      <c r="H858" s="44"/>
      <c r="I858" s="45"/>
      <c r="J858" s="33"/>
      <c r="K858" s="33"/>
    </row>
    <row r="859" spans="1:11" ht="14.25" customHeight="1" x14ac:dyDescent="0.25">
      <c r="A859" s="43"/>
      <c r="B859" s="43"/>
      <c r="C859" s="43"/>
      <c r="D859" s="44"/>
      <c r="G859" s="44"/>
      <c r="H859" s="44"/>
      <c r="I859" s="45"/>
      <c r="J859" s="33"/>
      <c r="K859" s="33"/>
    </row>
    <row r="860" spans="1:11" ht="14.25" customHeight="1" x14ac:dyDescent="0.25">
      <c r="A860" s="43"/>
      <c r="B860" s="43"/>
      <c r="C860" s="43"/>
      <c r="D860" s="44"/>
      <c r="G860" s="44"/>
      <c r="H860" s="44"/>
      <c r="I860" s="45"/>
      <c r="J860" s="33"/>
      <c r="K860" s="33"/>
    </row>
    <row r="861" spans="1:11" ht="14.25" customHeight="1" x14ac:dyDescent="0.25">
      <c r="A861" s="43"/>
      <c r="B861" s="43"/>
      <c r="C861" s="43"/>
      <c r="D861" s="44"/>
      <c r="G861" s="44"/>
      <c r="H861" s="44"/>
      <c r="I861" s="45"/>
      <c r="J861" s="33"/>
      <c r="K861" s="33"/>
    </row>
    <row r="862" spans="1:11" ht="14.25" customHeight="1" x14ac:dyDescent="0.25">
      <c r="A862" s="43"/>
      <c r="B862" s="43"/>
      <c r="C862" s="43"/>
      <c r="D862" s="44"/>
      <c r="G862" s="44"/>
      <c r="H862" s="44"/>
      <c r="I862" s="45"/>
      <c r="J862" s="33"/>
      <c r="K862" s="33"/>
    </row>
    <row r="863" spans="1:11" ht="14.25" customHeight="1" x14ac:dyDescent="0.25">
      <c r="A863" s="43"/>
      <c r="B863" s="43"/>
      <c r="C863" s="43"/>
      <c r="D863" s="44"/>
      <c r="G863" s="44"/>
      <c r="H863" s="44"/>
      <c r="I863" s="45"/>
      <c r="J863" s="33"/>
      <c r="K863" s="33"/>
    </row>
    <row r="864" spans="1:11" ht="14.25" customHeight="1" x14ac:dyDescent="0.25">
      <c r="A864" s="43"/>
      <c r="B864" s="43"/>
      <c r="C864" s="43"/>
      <c r="D864" s="44"/>
      <c r="G864" s="44"/>
      <c r="H864" s="44"/>
      <c r="I864" s="45"/>
      <c r="J864" s="33"/>
      <c r="K864" s="33"/>
    </row>
    <row r="865" spans="1:11" ht="14.25" customHeight="1" x14ac:dyDescent="0.25">
      <c r="A865" s="43"/>
      <c r="B865" s="43"/>
      <c r="C865" s="43"/>
      <c r="D865" s="44"/>
      <c r="G865" s="44"/>
      <c r="H865" s="44"/>
      <c r="I865" s="45"/>
      <c r="J865" s="33"/>
      <c r="K865" s="33"/>
    </row>
    <row r="866" spans="1:11" ht="14.25" customHeight="1" x14ac:dyDescent="0.25">
      <c r="A866" s="43"/>
      <c r="B866" s="43"/>
      <c r="C866" s="43"/>
      <c r="D866" s="44"/>
      <c r="G866" s="44"/>
      <c r="H866" s="44"/>
      <c r="I866" s="45"/>
      <c r="J866" s="33"/>
      <c r="K866" s="33"/>
    </row>
    <row r="867" spans="1:11" ht="14.25" customHeight="1" x14ac:dyDescent="0.25">
      <c r="A867" s="43"/>
      <c r="B867" s="43"/>
      <c r="C867" s="43"/>
      <c r="D867" s="44"/>
      <c r="G867" s="44"/>
      <c r="H867" s="44"/>
      <c r="I867" s="45"/>
      <c r="J867" s="33"/>
      <c r="K867" s="33"/>
    </row>
    <row r="868" spans="1:11" ht="14.25" customHeight="1" x14ac:dyDescent="0.25">
      <c r="A868" s="43"/>
      <c r="B868" s="43"/>
      <c r="C868" s="43"/>
      <c r="D868" s="44"/>
      <c r="G868" s="44"/>
      <c r="H868" s="44"/>
      <c r="I868" s="45"/>
      <c r="J868" s="33"/>
      <c r="K868" s="33"/>
    </row>
    <row r="869" spans="1:11" ht="14.25" customHeight="1" x14ac:dyDescent="0.25">
      <c r="A869" s="43"/>
      <c r="B869" s="43"/>
      <c r="C869" s="43"/>
      <c r="D869" s="44"/>
      <c r="G869" s="44"/>
      <c r="H869" s="44"/>
      <c r="I869" s="45"/>
      <c r="J869" s="33"/>
      <c r="K869" s="33"/>
    </row>
    <row r="870" spans="1:11" ht="14.25" customHeight="1" x14ac:dyDescent="0.25">
      <c r="A870" s="43"/>
      <c r="B870" s="43"/>
      <c r="C870" s="43"/>
      <c r="D870" s="44"/>
      <c r="G870" s="44"/>
      <c r="H870" s="44"/>
      <c r="I870" s="45"/>
      <c r="J870" s="33"/>
      <c r="K870" s="33"/>
    </row>
    <row r="871" spans="1:11" ht="14.25" customHeight="1" x14ac:dyDescent="0.25">
      <c r="A871" s="43"/>
      <c r="B871" s="43"/>
      <c r="C871" s="43"/>
      <c r="D871" s="44"/>
      <c r="G871" s="44"/>
      <c r="H871" s="44"/>
      <c r="I871" s="45"/>
      <c r="J871" s="33"/>
      <c r="K871" s="33"/>
    </row>
    <row r="872" spans="1:11" ht="14.25" customHeight="1" x14ac:dyDescent="0.25">
      <c r="A872" s="43"/>
      <c r="B872" s="43"/>
      <c r="C872" s="43"/>
      <c r="D872" s="44"/>
      <c r="G872" s="44"/>
      <c r="H872" s="44"/>
      <c r="I872" s="45"/>
      <c r="J872" s="33"/>
      <c r="K872" s="33"/>
    </row>
    <row r="873" spans="1:11" ht="14.25" customHeight="1" x14ac:dyDescent="0.25">
      <c r="A873" s="43"/>
      <c r="B873" s="43"/>
      <c r="C873" s="43"/>
      <c r="D873" s="44"/>
      <c r="G873" s="44"/>
      <c r="H873" s="44"/>
      <c r="I873" s="45"/>
      <c r="J873" s="33"/>
      <c r="K873" s="33"/>
    </row>
    <row r="874" spans="1:11" ht="14.25" customHeight="1" x14ac:dyDescent="0.25">
      <c r="A874" s="43"/>
      <c r="B874" s="43"/>
      <c r="C874" s="43"/>
      <c r="D874" s="44"/>
      <c r="G874" s="44"/>
      <c r="H874" s="44"/>
      <c r="I874" s="45"/>
      <c r="J874" s="33"/>
      <c r="K874" s="33"/>
    </row>
    <row r="875" spans="1:11" ht="14.25" customHeight="1" x14ac:dyDescent="0.25">
      <c r="A875" s="43"/>
      <c r="B875" s="43"/>
      <c r="C875" s="43"/>
      <c r="D875" s="44"/>
      <c r="G875" s="44"/>
      <c r="H875" s="44"/>
      <c r="I875" s="45"/>
      <c r="J875" s="33"/>
      <c r="K875" s="33"/>
    </row>
    <row r="876" spans="1:11" ht="14.25" customHeight="1" x14ac:dyDescent="0.25">
      <c r="A876" s="43"/>
      <c r="B876" s="43"/>
      <c r="C876" s="43"/>
      <c r="D876" s="44"/>
      <c r="G876" s="44"/>
      <c r="H876" s="44"/>
      <c r="I876" s="45"/>
      <c r="J876" s="33"/>
      <c r="K876" s="33"/>
    </row>
    <row r="877" spans="1:11" ht="14.25" customHeight="1" x14ac:dyDescent="0.25">
      <c r="A877" s="43"/>
      <c r="B877" s="43"/>
      <c r="C877" s="43"/>
      <c r="D877" s="44"/>
      <c r="G877" s="44"/>
      <c r="H877" s="44"/>
      <c r="I877" s="45"/>
      <c r="J877" s="33"/>
      <c r="K877" s="33"/>
    </row>
    <row r="878" spans="1:11" ht="14.25" customHeight="1" x14ac:dyDescent="0.25">
      <c r="A878" s="43"/>
      <c r="B878" s="43"/>
      <c r="C878" s="43"/>
      <c r="D878" s="44"/>
      <c r="G878" s="44"/>
      <c r="H878" s="44"/>
      <c r="I878" s="45"/>
      <c r="J878" s="33"/>
      <c r="K878" s="33"/>
    </row>
    <row r="879" spans="1:11" ht="14.25" customHeight="1" x14ac:dyDescent="0.25">
      <c r="A879" s="43"/>
      <c r="B879" s="43"/>
      <c r="C879" s="43"/>
      <c r="D879" s="44"/>
      <c r="G879" s="44"/>
      <c r="H879" s="44"/>
      <c r="I879" s="45"/>
      <c r="J879" s="33"/>
      <c r="K879" s="33"/>
    </row>
    <row r="880" spans="1:11" ht="14.25" customHeight="1" x14ac:dyDescent="0.25">
      <c r="A880" s="43"/>
      <c r="B880" s="43"/>
      <c r="C880" s="43"/>
      <c r="D880" s="44"/>
      <c r="G880" s="44"/>
      <c r="H880" s="44"/>
      <c r="I880" s="45"/>
      <c r="J880" s="33"/>
      <c r="K880" s="33"/>
    </row>
    <row r="881" spans="1:11" ht="14.25" customHeight="1" x14ac:dyDescent="0.25">
      <c r="A881" s="43"/>
      <c r="B881" s="43"/>
      <c r="C881" s="43"/>
      <c r="D881" s="44"/>
      <c r="G881" s="44"/>
      <c r="H881" s="44"/>
      <c r="I881" s="45"/>
      <c r="J881" s="33"/>
      <c r="K881" s="33"/>
    </row>
    <row r="882" spans="1:11" ht="14.25" customHeight="1" x14ac:dyDescent="0.25">
      <c r="A882" s="43"/>
      <c r="B882" s="43"/>
      <c r="C882" s="43"/>
      <c r="D882" s="44"/>
      <c r="G882" s="44"/>
      <c r="H882" s="44"/>
      <c r="I882" s="45"/>
      <c r="J882" s="33"/>
      <c r="K882" s="33"/>
    </row>
    <row r="883" spans="1:11" ht="14.25" customHeight="1" x14ac:dyDescent="0.25">
      <c r="A883" s="43"/>
      <c r="B883" s="43"/>
      <c r="C883" s="43"/>
      <c r="D883" s="44"/>
      <c r="G883" s="44"/>
      <c r="H883" s="44"/>
      <c r="I883" s="45"/>
      <c r="J883" s="33"/>
      <c r="K883" s="33"/>
    </row>
    <row r="884" spans="1:11" ht="14.25" customHeight="1" x14ac:dyDescent="0.25">
      <c r="A884" s="43"/>
      <c r="B884" s="43"/>
      <c r="C884" s="43"/>
      <c r="D884" s="44"/>
      <c r="G884" s="44"/>
      <c r="H884" s="44"/>
      <c r="I884" s="45"/>
      <c r="J884" s="33"/>
      <c r="K884" s="33"/>
    </row>
    <row r="885" spans="1:11" ht="14.25" customHeight="1" x14ac:dyDescent="0.25">
      <c r="A885" s="43"/>
      <c r="B885" s="43"/>
      <c r="C885" s="43"/>
      <c r="D885" s="44"/>
      <c r="G885" s="44"/>
      <c r="H885" s="44"/>
      <c r="I885" s="45"/>
      <c r="J885" s="33"/>
      <c r="K885" s="33"/>
    </row>
    <row r="886" spans="1:11" ht="14.25" customHeight="1" x14ac:dyDescent="0.25">
      <c r="A886" s="43"/>
      <c r="B886" s="43"/>
      <c r="C886" s="43"/>
      <c r="D886" s="44"/>
      <c r="G886" s="44"/>
      <c r="H886" s="44"/>
      <c r="I886" s="45"/>
      <c r="J886" s="33"/>
      <c r="K886" s="33"/>
    </row>
    <row r="887" spans="1:11" ht="14.25" customHeight="1" x14ac:dyDescent="0.25">
      <c r="A887" s="43"/>
      <c r="B887" s="43"/>
      <c r="C887" s="43"/>
      <c r="D887" s="44"/>
      <c r="G887" s="44"/>
      <c r="H887" s="44"/>
      <c r="I887" s="45"/>
      <c r="J887" s="33"/>
      <c r="K887" s="33"/>
    </row>
    <row r="888" spans="1:11" ht="14.25" customHeight="1" x14ac:dyDescent="0.25">
      <c r="A888" s="43"/>
      <c r="B888" s="43"/>
      <c r="C888" s="43"/>
      <c r="D888" s="44"/>
      <c r="G888" s="44"/>
      <c r="H888" s="44"/>
      <c r="I888" s="45"/>
      <c r="J888" s="33"/>
      <c r="K888" s="33"/>
    </row>
    <row r="889" spans="1:11" ht="14.25" customHeight="1" x14ac:dyDescent="0.25">
      <c r="A889" s="43"/>
      <c r="B889" s="43"/>
      <c r="C889" s="43"/>
      <c r="D889" s="44"/>
      <c r="G889" s="44"/>
      <c r="H889" s="44"/>
      <c r="I889" s="45"/>
      <c r="J889" s="33"/>
      <c r="K889" s="33"/>
    </row>
    <row r="890" spans="1:11" ht="14.25" customHeight="1" x14ac:dyDescent="0.25">
      <c r="A890" s="43"/>
      <c r="B890" s="43"/>
      <c r="C890" s="43"/>
      <c r="D890" s="44"/>
      <c r="G890" s="44"/>
      <c r="H890" s="44"/>
      <c r="I890" s="45"/>
      <c r="J890" s="33"/>
      <c r="K890" s="33"/>
    </row>
    <row r="891" spans="1:11" ht="14.25" customHeight="1" x14ac:dyDescent="0.25">
      <c r="A891" s="43"/>
      <c r="B891" s="43"/>
      <c r="C891" s="43"/>
      <c r="D891" s="44"/>
      <c r="G891" s="44"/>
      <c r="H891" s="44"/>
      <c r="I891" s="45"/>
      <c r="J891" s="33"/>
      <c r="K891" s="33"/>
    </row>
    <row r="892" spans="1:11" ht="14.25" customHeight="1" x14ac:dyDescent="0.25">
      <c r="A892" s="43"/>
      <c r="B892" s="43"/>
      <c r="C892" s="43"/>
      <c r="D892" s="44"/>
      <c r="G892" s="44"/>
      <c r="H892" s="44"/>
      <c r="I892" s="45"/>
      <c r="J892" s="33"/>
      <c r="K892" s="33"/>
    </row>
    <row r="893" spans="1:11" ht="14.25" customHeight="1" x14ac:dyDescent="0.25">
      <c r="A893" s="43"/>
      <c r="B893" s="43"/>
      <c r="C893" s="43"/>
      <c r="D893" s="44"/>
      <c r="G893" s="44"/>
      <c r="H893" s="44"/>
      <c r="I893" s="45"/>
      <c r="J893" s="33"/>
      <c r="K893" s="33"/>
    </row>
    <row r="894" spans="1:11" ht="14.25" customHeight="1" x14ac:dyDescent="0.25">
      <c r="A894" s="43"/>
      <c r="B894" s="43"/>
      <c r="C894" s="43"/>
      <c r="D894" s="44"/>
      <c r="G894" s="44"/>
      <c r="H894" s="44"/>
      <c r="I894" s="45"/>
      <c r="J894" s="33"/>
      <c r="K894" s="33"/>
    </row>
    <row r="895" spans="1:11" ht="14.25" customHeight="1" x14ac:dyDescent="0.25">
      <c r="A895" s="43"/>
      <c r="B895" s="43"/>
      <c r="C895" s="43"/>
      <c r="D895" s="44"/>
      <c r="G895" s="44"/>
      <c r="H895" s="44"/>
      <c r="I895" s="45"/>
      <c r="J895" s="33"/>
      <c r="K895" s="33"/>
    </row>
    <row r="896" spans="1:11" ht="14.25" customHeight="1" x14ac:dyDescent="0.25">
      <c r="A896" s="43"/>
      <c r="B896" s="43"/>
      <c r="C896" s="43"/>
      <c r="D896" s="44"/>
      <c r="G896" s="44"/>
      <c r="H896" s="44"/>
      <c r="I896" s="45"/>
      <c r="J896" s="33"/>
      <c r="K896" s="33"/>
    </row>
    <row r="897" spans="1:11" ht="14.25" customHeight="1" x14ac:dyDescent="0.25">
      <c r="A897" s="43"/>
      <c r="B897" s="43"/>
      <c r="C897" s="43"/>
      <c r="D897" s="44"/>
      <c r="G897" s="44"/>
      <c r="H897" s="44"/>
      <c r="I897" s="45"/>
      <c r="J897" s="33"/>
      <c r="K897" s="33"/>
    </row>
    <row r="898" spans="1:11" ht="14.25" customHeight="1" x14ac:dyDescent="0.25">
      <c r="A898" s="43"/>
      <c r="B898" s="43"/>
      <c r="C898" s="43"/>
      <c r="D898" s="44"/>
      <c r="G898" s="44"/>
      <c r="H898" s="44"/>
      <c r="I898" s="45"/>
      <c r="J898" s="33"/>
      <c r="K898" s="33"/>
    </row>
    <row r="899" spans="1:11" ht="14.25" customHeight="1" x14ac:dyDescent="0.25">
      <c r="A899" s="43"/>
      <c r="B899" s="43"/>
      <c r="C899" s="43"/>
      <c r="D899" s="44"/>
      <c r="G899" s="44"/>
      <c r="H899" s="44"/>
      <c r="I899" s="45"/>
      <c r="J899" s="33"/>
      <c r="K899" s="33"/>
    </row>
    <row r="900" spans="1:11" ht="14.25" customHeight="1" x14ac:dyDescent="0.25">
      <c r="A900" s="43"/>
      <c r="B900" s="43"/>
      <c r="C900" s="43"/>
      <c r="D900" s="44"/>
      <c r="G900" s="44"/>
      <c r="H900" s="44"/>
      <c r="I900" s="45"/>
      <c r="J900" s="33"/>
      <c r="K900" s="33"/>
    </row>
    <row r="901" spans="1:11" ht="14.25" customHeight="1" x14ac:dyDescent="0.25">
      <c r="A901" s="43"/>
      <c r="B901" s="43"/>
      <c r="C901" s="43"/>
      <c r="D901" s="44"/>
      <c r="G901" s="44"/>
      <c r="H901" s="44"/>
      <c r="I901" s="45"/>
      <c r="J901" s="33"/>
      <c r="K901" s="33"/>
    </row>
    <row r="902" spans="1:11" ht="14.25" customHeight="1" x14ac:dyDescent="0.25">
      <c r="A902" s="43"/>
      <c r="B902" s="43"/>
      <c r="C902" s="43"/>
      <c r="D902" s="44"/>
      <c r="G902" s="44"/>
      <c r="H902" s="44"/>
      <c r="I902" s="45"/>
      <c r="J902" s="33"/>
      <c r="K902" s="33"/>
    </row>
    <row r="903" spans="1:11" ht="14.25" customHeight="1" x14ac:dyDescent="0.25">
      <c r="A903" s="43"/>
      <c r="B903" s="43"/>
      <c r="C903" s="43"/>
      <c r="D903" s="44"/>
      <c r="G903" s="44"/>
      <c r="H903" s="44"/>
      <c r="I903" s="45"/>
      <c r="J903" s="33"/>
      <c r="K903" s="33"/>
    </row>
    <row r="904" spans="1:11" ht="14.25" customHeight="1" x14ac:dyDescent="0.25">
      <c r="A904" s="43"/>
      <c r="B904" s="43"/>
      <c r="C904" s="43"/>
      <c r="D904" s="44"/>
      <c r="G904" s="44"/>
      <c r="H904" s="44"/>
      <c r="I904" s="45"/>
      <c r="J904" s="33"/>
      <c r="K904" s="33"/>
    </row>
    <row r="905" spans="1:11" ht="14.25" customHeight="1" x14ac:dyDescent="0.25">
      <c r="A905" s="43"/>
      <c r="B905" s="43"/>
      <c r="C905" s="43"/>
      <c r="D905" s="44"/>
      <c r="G905" s="44"/>
      <c r="H905" s="44"/>
      <c r="I905" s="45"/>
      <c r="J905" s="33"/>
      <c r="K905" s="33"/>
    </row>
    <row r="906" spans="1:11" ht="14.25" customHeight="1" x14ac:dyDescent="0.25">
      <c r="A906" s="43"/>
      <c r="B906" s="43"/>
      <c r="C906" s="43"/>
      <c r="D906" s="44"/>
      <c r="G906" s="44"/>
      <c r="H906" s="44"/>
      <c r="I906" s="45"/>
      <c r="J906" s="33"/>
      <c r="K906" s="33"/>
    </row>
    <row r="907" spans="1:11" ht="14.25" customHeight="1" x14ac:dyDescent="0.25">
      <c r="A907" s="43"/>
      <c r="B907" s="43"/>
      <c r="C907" s="43"/>
      <c r="D907" s="44"/>
      <c r="G907" s="44"/>
      <c r="H907" s="44"/>
      <c r="I907" s="45"/>
      <c r="J907" s="33"/>
      <c r="K907" s="33"/>
    </row>
    <row r="908" spans="1:11" ht="14.25" customHeight="1" x14ac:dyDescent="0.25">
      <c r="A908" s="43"/>
      <c r="B908" s="43"/>
      <c r="C908" s="43"/>
      <c r="D908" s="44"/>
      <c r="G908" s="44"/>
      <c r="H908" s="44"/>
      <c r="I908" s="45"/>
      <c r="J908" s="33"/>
      <c r="K908" s="33"/>
    </row>
    <row r="909" spans="1:11" ht="14.25" customHeight="1" x14ac:dyDescent="0.25">
      <c r="A909" s="43"/>
      <c r="B909" s="43"/>
      <c r="C909" s="43"/>
      <c r="D909" s="44"/>
      <c r="G909" s="44"/>
      <c r="H909" s="44"/>
      <c r="I909" s="45"/>
      <c r="J909" s="33"/>
      <c r="K909" s="33"/>
    </row>
    <row r="910" spans="1:11" ht="14.25" customHeight="1" x14ac:dyDescent="0.25">
      <c r="A910" s="43"/>
      <c r="B910" s="43"/>
      <c r="C910" s="43"/>
      <c r="D910" s="44"/>
      <c r="G910" s="44"/>
      <c r="H910" s="44"/>
      <c r="I910" s="45"/>
      <c r="J910" s="33"/>
      <c r="K910" s="33"/>
    </row>
    <row r="911" spans="1:11" ht="14.25" customHeight="1" x14ac:dyDescent="0.25">
      <c r="A911" s="43"/>
      <c r="B911" s="43"/>
      <c r="C911" s="43"/>
      <c r="D911" s="44"/>
      <c r="G911" s="44"/>
      <c r="H911" s="44"/>
      <c r="I911" s="45"/>
      <c r="J911" s="33"/>
      <c r="K911" s="33"/>
    </row>
    <row r="912" spans="1:11" ht="14.25" customHeight="1" x14ac:dyDescent="0.25">
      <c r="A912" s="43"/>
      <c r="B912" s="43"/>
      <c r="C912" s="43"/>
      <c r="D912" s="44"/>
      <c r="G912" s="44"/>
      <c r="H912" s="44"/>
      <c r="I912" s="45"/>
      <c r="J912" s="33"/>
      <c r="K912" s="33"/>
    </row>
    <row r="913" spans="1:11" ht="14.25" customHeight="1" x14ac:dyDescent="0.25">
      <c r="A913" s="43"/>
      <c r="B913" s="43"/>
      <c r="C913" s="43"/>
      <c r="D913" s="44"/>
      <c r="G913" s="44"/>
      <c r="H913" s="44"/>
      <c r="I913" s="45"/>
      <c r="J913" s="33"/>
      <c r="K913" s="33"/>
    </row>
    <row r="914" spans="1:11" ht="14.25" customHeight="1" x14ac:dyDescent="0.25">
      <c r="A914" s="43"/>
      <c r="B914" s="43"/>
      <c r="C914" s="43"/>
      <c r="D914" s="44"/>
      <c r="G914" s="44"/>
      <c r="H914" s="44"/>
      <c r="I914" s="45"/>
      <c r="J914" s="33"/>
      <c r="K914" s="33"/>
    </row>
    <row r="915" spans="1:11" ht="14.25" customHeight="1" x14ac:dyDescent="0.25">
      <c r="A915" s="43"/>
      <c r="B915" s="43"/>
      <c r="C915" s="43"/>
      <c r="D915" s="44"/>
      <c r="G915" s="44"/>
      <c r="H915" s="44"/>
      <c r="I915" s="45"/>
      <c r="J915" s="33"/>
      <c r="K915" s="33"/>
    </row>
    <row r="916" spans="1:11" ht="14.25" customHeight="1" x14ac:dyDescent="0.25">
      <c r="A916" s="43"/>
      <c r="B916" s="43"/>
      <c r="C916" s="43"/>
      <c r="D916" s="44"/>
      <c r="G916" s="44"/>
      <c r="H916" s="44"/>
      <c r="I916" s="45"/>
      <c r="J916" s="33"/>
      <c r="K916" s="33"/>
    </row>
    <row r="917" spans="1:11" ht="14.25" customHeight="1" x14ac:dyDescent="0.25">
      <c r="A917" s="43"/>
      <c r="B917" s="43"/>
      <c r="C917" s="43"/>
      <c r="D917" s="44"/>
      <c r="G917" s="44"/>
      <c r="H917" s="44"/>
      <c r="I917" s="45"/>
      <c r="J917" s="33"/>
      <c r="K917" s="33"/>
    </row>
    <row r="918" spans="1:11" ht="14.25" customHeight="1" x14ac:dyDescent="0.25">
      <c r="A918" s="43"/>
      <c r="B918" s="43"/>
      <c r="C918" s="43"/>
      <c r="D918" s="44"/>
      <c r="G918" s="44"/>
      <c r="H918" s="44"/>
      <c r="I918" s="45"/>
      <c r="J918" s="33"/>
      <c r="K918" s="33"/>
    </row>
    <row r="919" spans="1:11" ht="14.25" customHeight="1" x14ac:dyDescent="0.25">
      <c r="A919" s="43"/>
      <c r="B919" s="43"/>
      <c r="C919" s="43"/>
      <c r="D919" s="44"/>
      <c r="G919" s="44"/>
      <c r="H919" s="44"/>
      <c r="I919" s="45"/>
      <c r="J919" s="33"/>
      <c r="K919" s="33"/>
    </row>
    <row r="920" spans="1:11" ht="14.25" customHeight="1" x14ac:dyDescent="0.25">
      <c r="A920" s="43"/>
      <c r="B920" s="43"/>
      <c r="C920" s="43"/>
      <c r="D920" s="44"/>
      <c r="G920" s="44"/>
      <c r="H920" s="44"/>
      <c r="I920" s="45"/>
      <c r="J920" s="33"/>
      <c r="K920" s="33"/>
    </row>
    <row r="921" spans="1:11" ht="14.25" customHeight="1" x14ac:dyDescent="0.25">
      <c r="A921" s="43"/>
      <c r="B921" s="43"/>
      <c r="C921" s="43"/>
      <c r="D921" s="44"/>
      <c r="G921" s="44"/>
      <c r="H921" s="44"/>
      <c r="I921" s="45"/>
      <c r="J921" s="33"/>
      <c r="K921" s="33"/>
    </row>
    <row r="922" spans="1:11" ht="14.25" customHeight="1" x14ac:dyDescent="0.25">
      <c r="A922" s="43"/>
      <c r="B922" s="43"/>
      <c r="C922" s="43"/>
      <c r="D922" s="44"/>
      <c r="G922" s="44"/>
      <c r="H922" s="44"/>
      <c r="I922" s="45"/>
      <c r="J922" s="33"/>
      <c r="K922" s="33"/>
    </row>
    <row r="923" spans="1:11" ht="14.25" customHeight="1" x14ac:dyDescent="0.25">
      <c r="A923" s="43"/>
      <c r="B923" s="43"/>
      <c r="C923" s="43"/>
      <c r="D923" s="44"/>
      <c r="G923" s="44"/>
      <c r="H923" s="44"/>
      <c r="I923" s="45"/>
      <c r="J923" s="33"/>
      <c r="K923" s="33"/>
    </row>
    <row r="924" spans="1:11" ht="14.25" customHeight="1" x14ac:dyDescent="0.25">
      <c r="A924" s="43"/>
      <c r="B924" s="43"/>
      <c r="C924" s="43"/>
      <c r="D924" s="44"/>
      <c r="G924" s="44"/>
      <c r="H924" s="44"/>
      <c r="I924" s="45"/>
      <c r="J924" s="33"/>
      <c r="K924" s="33"/>
    </row>
    <row r="925" spans="1:11" ht="14.25" customHeight="1" x14ac:dyDescent="0.25">
      <c r="A925" s="43"/>
      <c r="B925" s="43"/>
      <c r="C925" s="43"/>
      <c r="D925" s="44"/>
      <c r="G925" s="44"/>
      <c r="H925" s="44"/>
      <c r="I925" s="45"/>
      <c r="J925" s="33"/>
      <c r="K925" s="33"/>
    </row>
    <row r="926" spans="1:11" ht="14.25" customHeight="1" x14ac:dyDescent="0.25">
      <c r="A926" s="43"/>
      <c r="B926" s="43"/>
      <c r="C926" s="43"/>
      <c r="D926" s="44"/>
      <c r="G926" s="44"/>
      <c r="H926" s="44"/>
      <c r="I926" s="45"/>
      <c r="J926" s="33"/>
      <c r="K926" s="33"/>
    </row>
    <row r="927" spans="1:11" ht="14.25" customHeight="1" x14ac:dyDescent="0.25">
      <c r="A927" s="43"/>
      <c r="B927" s="43"/>
      <c r="C927" s="43"/>
      <c r="D927" s="44"/>
      <c r="G927" s="44"/>
      <c r="H927" s="44"/>
      <c r="I927" s="45"/>
      <c r="J927" s="33"/>
      <c r="K927" s="33"/>
    </row>
    <row r="928" spans="1:11" ht="14.25" customHeight="1" x14ac:dyDescent="0.25">
      <c r="A928" s="43"/>
      <c r="B928" s="43"/>
      <c r="C928" s="43"/>
      <c r="D928" s="44"/>
      <c r="G928" s="44"/>
      <c r="H928" s="44"/>
      <c r="I928" s="45"/>
      <c r="J928" s="33"/>
      <c r="K928" s="33"/>
    </row>
    <row r="929" spans="1:11" ht="14.25" customHeight="1" x14ac:dyDescent="0.25">
      <c r="A929" s="43"/>
      <c r="B929" s="43"/>
      <c r="C929" s="43"/>
      <c r="D929" s="44"/>
      <c r="G929" s="44"/>
      <c r="H929" s="44"/>
      <c r="I929" s="45"/>
      <c r="J929" s="33"/>
      <c r="K929" s="33"/>
    </row>
    <row r="930" spans="1:11" ht="14.25" customHeight="1" x14ac:dyDescent="0.25">
      <c r="A930" s="43"/>
      <c r="B930" s="43"/>
      <c r="C930" s="43"/>
      <c r="D930" s="44"/>
      <c r="G930" s="44"/>
      <c r="H930" s="44"/>
      <c r="I930" s="45"/>
      <c r="J930" s="33"/>
      <c r="K930" s="33"/>
    </row>
    <row r="931" spans="1:11" ht="14.25" customHeight="1" x14ac:dyDescent="0.25">
      <c r="A931" s="43"/>
      <c r="B931" s="43"/>
      <c r="C931" s="43"/>
      <c r="D931" s="44"/>
      <c r="G931" s="44"/>
      <c r="H931" s="44"/>
      <c r="I931" s="45"/>
      <c r="J931" s="33"/>
      <c r="K931" s="33"/>
    </row>
    <row r="932" spans="1:11" ht="14.25" customHeight="1" x14ac:dyDescent="0.25">
      <c r="A932" s="43"/>
      <c r="B932" s="43"/>
      <c r="C932" s="43"/>
      <c r="D932" s="44"/>
      <c r="G932" s="44"/>
      <c r="H932" s="44"/>
      <c r="I932" s="45"/>
      <c r="J932" s="33"/>
      <c r="K932" s="33"/>
    </row>
    <row r="933" spans="1:11" ht="14.25" customHeight="1" x14ac:dyDescent="0.25">
      <c r="A933" s="43"/>
      <c r="B933" s="43"/>
      <c r="C933" s="43"/>
      <c r="D933" s="44"/>
      <c r="G933" s="44"/>
      <c r="H933" s="44"/>
      <c r="I933" s="45"/>
      <c r="J933" s="33"/>
      <c r="K933" s="33"/>
    </row>
    <row r="934" spans="1:11" ht="14.25" customHeight="1" x14ac:dyDescent="0.25">
      <c r="A934" s="43"/>
      <c r="B934" s="43"/>
      <c r="C934" s="43"/>
      <c r="D934" s="44"/>
      <c r="G934" s="44"/>
      <c r="H934" s="44"/>
      <c r="I934" s="45"/>
      <c r="J934" s="33"/>
      <c r="K934" s="33"/>
    </row>
    <row r="935" spans="1:11" ht="14.25" customHeight="1" x14ac:dyDescent="0.25">
      <c r="A935" s="43"/>
      <c r="B935" s="43"/>
      <c r="C935" s="43"/>
      <c r="D935" s="44"/>
      <c r="G935" s="44"/>
      <c r="H935" s="44"/>
      <c r="I935" s="45"/>
      <c r="J935" s="33"/>
      <c r="K935" s="33"/>
    </row>
    <row r="936" spans="1:11" ht="14.25" customHeight="1" x14ac:dyDescent="0.25">
      <c r="A936" s="43"/>
      <c r="B936" s="43"/>
      <c r="C936" s="43"/>
      <c r="D936" s="44"/>
      <c r="G936" s="44"/>
      <c r="H936" s="44"/>
      <c r="I936" s="45"/>
      <c r="J936" s="33"/>
      <c r="K936" s="33"/>
    </row>
    <row r="937" spans="1:11" ht="14.25" customHeight="1" x14ac:dyDescent="0.25">
      <c r="A937" s="43"/>
      <c r="B937" s="43"/>
      <c r="C937" s="43"/>
      <c r="D937" s="44"/>
      <c r="G937" s="44"/>
      <c r="H937" s="44"/>
      <c r="I937" s="45"/>
      <c r="J937" s="33"/>
      <c r="K937" s="33"/>
    </row>
    <row r="938" spans="1:11" ht="14.25" customHeight="1" x14ac:dyDescent="0.25">
      <c r="A938" s="43"/>
      <c r="B938" s="43"/>
      <c r="C938" s="43"/>
      <c r="D938" s="44"/>
      <c r="G938" s="44"/>
      <c r="H938" s="44"/>
      <c r="I938" s="45"/>
      <c r="J938" s="33"/>
      <c r="K938" s="33"/>
    </row>
    <row r="939" spans="1:11" ht="14.25" customHeight="1" x14ac:dyDescent="0.25">
      <c r="A939" s="43"/>
      <c r="B939" s="43"/>
      <c r="C939" s="43"/>
      <c r="D939" s="44"/>
      <c r="G939" s="44"/>
      <c r="H939" s="44"/>
      <c r="I939" s="45"/>
      <c r="J939" s="33"/>
      <c r="K939" s="33"/>
    </row>
    <row r="940" spans="1:11" ht="14.25" customHeight="1" x14ac:dyDescent="0.25">
      <c r="A940" s="43"/>
      <c r="B940" s="43"/>
      <c r="C940" s="43"/>
      <c r="D940" s="44"/>
      <c r="G940" s="44"/>
      <c r="H940" s="44"/>
      <c r="I940" s="45"/>
      <c r="J940" s="33"/>
      <c r="K940" s="33"/>
    </row>
    <row r="941" spans="1:11" ht="14.25" customHeight="1" x14ac:dyDescent="0.25">
      <c r="A941" s="43"/>
      <c r="B941" s="43"/>
      <c r="C941" s="43"/>
      <c r="D941" s="44"/>
      <c r="G941" s="44"/>
      <c r="H941" s="44"/>
      <c r="I941" s="45"/>
      <c r="J941" s="33"/>
      <c r="K941" s="33"/>
    </row>
    <row r="942" spans="1:11" ht="14.25" customHeight="1" x14ac:dyDescent="0.25">
      <c r="A942" s="43"/>
      <c r="B942" s="43"/>
      <c r="C942" s="43"/>
      <c r="D942" s="44"/>
      <c r="G942" s="44"/>
      <c r="H942" s="44"/>
      <c r="I942" s="45"/>
      <c r="J942" s="33"/>
      <c r="K942" s="33"/>
    </row>
    <row r="943" spans="1:11" ht="14.25" customHeight="1" x14ac:dyDescent="0.25">
      <c r="A943" s="43"/>
      <c r="B943" s="43"/>
      <c r="C943" s="43"/>
      <c r="D943" s="44"/>
      <c r="G943" s="44"/>
      <c r="H943" s="44"/>
      <c r="I943" s="45"/>
      <c r="J943" s="33"/>
      <c r="K943" s="33"/>
    </row>
    <row r="944" spans="1:11" ht="14.25" customHeight="1" x14ac:dyDescent="0.25">
      <c r="A944" s="43"/>
      <c r="B944" s="43"/>
      <c r="C944" s="43"/>
      <c r="D944" s="44"/>
      <c r="G944" s="44"/>
      <c r="H944" s="44"/>
      <c r="I944" s="45"/>
      <c r="J944" s="33"/>
      <c r="K944" s="33"/>
    </row>
    <row r="945" spans="1:11" ht="14.25" customHeight="1" x14ac:dyDescent="0.25">
      <c r="A945" s="43"/>
      <c r="B945" s="43"/>
      <c r="C945" s="43"/>
      <c r="D945" s="44"/>
      <c r="G945" s="44"/>
      <c r="H945" s="44"/>
      <c r="I945" s="45"/>
      <c r="J945" s="33"/>
      <c r="K945" s="33"/>
    </row>
    <row r="946" spans="1:11" ht="14.25" customHeight="1" x14ac:dyDescent="0.25">
      <c r="A946" s="43"/>
      <c r="B946" s="43"/>
      <c r="C946" s="43"/>
      <c r="D946" s="44"/>
      <c r="G946" s="44"/>
      <c r="H946" s="44"/>
      <c r="I946" s="45"/>
      <c r="J946" s="33"/>
      <c r="K946" s="33"/>
    </row>
    <row r="947" spans="1:11" ht="14.25" customHeight="1" x14ac:dyDescent="0.25">
      <c r="A947" s="43"/>
      <c r="B947" s="43"/>
      <c r="C947" s="43"/>
      <c r="D947" s="44"/>
      <c r="G947" s="44"/>
      <c r="H947" s="44"/>
      <c r="I947" s="45"/>
      <c r="J947" s="33"/>
      <c r="K947" s="33"/>
    </row>
    <row r="948" spans="1:11" ht="14.25" customHeight="1" x14ac:dyDescent="0.25">
      <c r="A948" s="43"/>
      <c r="B948" s="43"/>
      <c r="C948" s="43"/>
      <c r="D948" s="44"/>
      <c r="G948" s="44"/>
      <c r="H948" s="44"/>
      <c r="I948" s="45"/>
      <c r="J948" s="33"/>
      <c r="K948" s="33"/>
    </row>
    <row r="949" spans="1:11" ht="14.25" customHeight="1" x14ac:dyDescent="0.25">
      <c r="A949" s="43"/>
      <c r="B949" s="43"/>
      <c r="C949" s="43"/>
      <c r="D949" s="44"/>
      <c r="G949" s="44"/>
      <c r="H949" s="44"/>
      <c r="I949" s="45"/>
      <c r="J949" s="33"/>
      <c r="K949" s="33"/>
    </row>
    <row r="950" spans="1:11" ht="14.25" customHeight="1" x14ac:dyDescent="0.25">
      <c r="A950" s="43"/>
      <c r="B950" s="43"/>
      <c r="C950" s="43"/>
      <c r="D950" s="44"/>
      <c r="G950" s="44"/>
      <c r="H950" s="44"/>
      <c r="I950" s="45"/>
      <c r="J950" s="33"/>
      <c r="K950" s="33"/>
    </row>
    <row r="951" spans="1:11" ht="14.25" customHeight="1" x14ac:dyDescent="0.25">
      <c r="A951" s="43"/>
      <c r="B951" s="43"/>
      <c r="C951" s="43"/>
      <c r="D951" s="44"/>
      <c r="G951" s="44"/>
      <c r="H951" s="44"/>
      <c r="I951" s="45"/>
      <c r="J951" s="33"/>
      <c r="K951" s="33"/>
    </row>
    <row r="952" spans="1:11" ht="14.25" customHeight="1" x14ac:dyDescent="0.25">
      <c r="A952" s="43"/>
      <c r="B952" s="43"/>
      <c r="C952" s="43"/>
      <c r="D952" s="44"/>
      <c r="G952" s="44"/>
      <c r="H952" s="44"/>
      <c r="I952" s="45"/>
      <c r="J952" s="33"/>
      <c r="K952" s="33"/>
    </row>
    <row r="953" spans="1:11" ht="14.25" customHeight="1" x14ac:dyDescent="0.25">
      <c r="A953" s="43"/>
      <c r="B953" s="43"/>
      <c r="C953" s="43"/>
      <c r="D953" s="44"/>
      <c r="G953" s="44"/>
      <c r="H953" s="44"/>
      <c r="I953" s="45"/>
      <c r="J953" s="33"/>
      <c r="K953" s="33"/>
    </row>
    <row r="954" spans="1:11" ht="14.25" customHeight="1" x14ac:dyDescent="0.25">
      <c r="A954" s="43"/>
      <c r="B954" s="43"/>
      <c r="C954" s="43"/>
      <c r="D954" s="44"/>
      <c r="G954" s="44"/>
      <c r="H954" s="44"/>
      <c r="I954" s="45"/>
      <c r="J954" s="33"/>
      <c r="K954" s="33"/>
    </row>
    <row r="955" spans="1:11" ht="14.25" customHeight="1" x14ac:dyDescent="0.25">
      <c r="A955" s="43"/>
      <c r="B955" s="43"/>
      <c r="C955" s="43"/>
      <c r="D955" s="44"/>
      <c r="G955" s="44"/>
      <c r="H955" s="44"/>
      <c r="I955" s="45"/>
      <c r="J955" s="33"/>
      <c r="K955" s="33"/>
    </row>
    <row r="956" spans="1:11" ht="14.25" customHeight="1" x14ac:dyDescent="0.25">
      <c r="A956" s="43"/>
      <c r="B956" s="43"/>
      <c r="C956" s="43"/>
      <c r="D956" s="44"/>
      <c r="G956" s="44"/>
      <c r="H956" s="44"/>
      <c r="I956" s="45"/>
      <c r="J956" s="33"/>
      <c r="K956" s="33"/>
    </row>
    <row r="957" spans="1:11" ht="14.25" customHeight="1" x14ac:dyDescent="0.25">
      <c r="A957" s="43"/>
      <c r="B957" s="43"/>
      <c r="C957" s="43"/>
      <c r="D957" s="44"/>
      <c r="G957" s="44"/>
      <c r="H957" s="44"/>
      <c r="I957" s="45"/>
      <c r="J957" s="33"/>
      <c r="K957" s="33"/>
    </row>
    <row r="958" spans="1:11" ht="14.25" customHeight="1" x14ac:dyDescent="0.25">
      <c r="A958" s="43"/>
      <c r="B958" s="43"/>
      <c r="C958" s="43"/>
      <c r="D958" s="44"/>
      <c r="G958" s="44"/>
      <c r="H958" s="44"/>
      <c r="I958" s="45"/>
      <c r="J958" s="33"/>
      <c r="K958" s="33"/>
    </row>
    <row r="959" spans="1:11" ht="14.25" customHeight="1" x14ac:dyDescent="0.25">
      <c r="A959" s="43"/>
      <c r="B959" s="43"/>
      <c r="C959" s="43"/>
      <c r="D959" s="44"/>
      <c r="G959" s="44"/>
      <c r="H959" s="44"/>
      <c r="I959" s="45"/>
      <c r="J959" s="33"/>
      <c r="K959" s="33"/>
    </row>
    <row r="960" spans="1:11" ht="14.25" customHeight="1" x14ac:dyDescent="0.25">
      <c r="A960" s="43"/>
      <c r="B960" s="43"/>
      <c r="C960" s="43"/>
      <c r="D960" s="44"/>
      <c r="G960" s="44"/>
      <c r="H960" s="44"/>
      <c r="I960" s="45"/>
      <c r="J960" s="33"/>
      <c r="K960" s="33"/>
    </row>
    <row r="961" spans="1:11" ht="14.25" customHeight="1" x14ac:dyDescent="0.25">
      <c r="A961" s="43"/>
      <c r="B961" s="43"/>
      <c r="C961" s="43"/>
      <c r="D961" s="44"/>
      <c r="G961" s="44"/>
      <c r="H961" s="44"/>
      <c r="I961" s="45"/>
      <c r="J961" s="33"/>
      <c r="K961" s="33"/>
    </row>
    <row r="962" spans="1:11" ht="14.25" customHeight="1" x14ac:dyDescent="0.25">
      <c r="A962" s="43"/>
      <c r="B962" s="43"/>
      <c r="C962" s="43"/>
      <c r="D962" s="44"/>
      <c r="G962" s="44"/>
      <c r="H962" s="44"/>
      <c r="I962" s="45"/>
      <c r="J962" s="33"/>
      <c r="K962" s="33"/>
    </row>
    <row r="963" spans="1:11" ht="14.25" customHeight="1" x14ac:dyDescent="0.25">
      <c r="A963" s="43"/>
      <c r="B963" s="43"/>
      <c r="C963" s="43"/>
      <c r="D963" s="44"/>
      <c r="G963" s="44"/>
      <c r="H963" s="44"/>
      <c r="I963" s="45"/>
      <c r="J963" s="33"/>
      <c r="K963" s="33"/>
    </row>
    <row r="964" spans="1:11" ht="14.25" customHeight="1" x14ac:dyDescent="0.25">
      <c r="A964" s="43"/>
      <c r="B964" s="43"/>
      <c r="C964" s="43"/>
      <c r="D964" s="44"/>
      <c r="G964" s="44"/>
      <c r="H964" s="44"/>
      <c r="I964" s="45"/>
      <c r="J964" s="33"/>
      <c r="K964" s="33"/>
    </row>
    <row r="965" spans="1:11" ht="14.25" customHeight="1" x14ac:dyDescent="0.25">
      <c r="A965" s="43"/>
      <c r="B965" s="43"/>
      <c r="C965" s="43"/>
      <c r="D965" s="44"/>
      <c r="G965" s="44"/>
      <c r="H965" s="44"/>
      <c r="I965" s="45"/>
      <c r="J965" s="33"/>
      <c r="K965" s="33"/>
    </row>
    <row r="966" spans="1:11" ht="14.25" customHeight="1" x14ac:dyDescent="0.25">
      <c r="A966" s="43"/>
      <c r="B966" s="43"/>
      <c r="C966" s="43"/>
      <c r="D966" s="44"/>
      <c r="G966" s="44"/>
      <c r="H966" s="44"/>
      <c r="I966" s="45"/>
      <c r="J966" s="33"/>
      <c r="K966" s="33"/>
    </row>
    <row r="967" spans="1:11" ht="14.25" customHeight="1" x14ac:dyDescent="0.25">
      <c r="A967" s="43"/>
      <c r="B967" s="43"/>
      <c r="C967" s="43"/>
      <c r="D967" s="44"/>
      <c r="G967" s="44"/>
      <c r="H967" s="44"/>
      <c r="I967" s="45"/>
      <c r="J967" s="33"/>
      <c r="K967" s="33"/>
    </row>
    <row r="968" spans="1:11" ht="14.25" customHeight="1" x14ac:dyDescent="0.25">
      <c r="A968" s="43"/>
      <c r="B968" s="43"/>
      <c r="C968" s="43"/>
      <c r="D968" s="44"/>
      <c r="G968" s="44"/>
      <c r="H968" s="44"/>
      <c r="I968" s="45"/>
      <c r="J968" s="33"/>
      <c r="K968" s="33"/>
    </row>
    <row r="969" spans="1:11" ht="14.25" customHeight="1" x14ac:dyDescent="0.25">
      <c r="A969" s="43"/>
      <c r="B969" s="43"/>
      <c r="C969" s="43"/>
      <c r="D969" s="44"/>
      <c r="G969" s="44"/>
      <c r="H969" s="44"/>
      <c r="I969" s="45"/>
      <c r="J969" s="33"/>
      <c r="K969" s="33"/>
    </row>
    <row r="970" spans="1:11" ht="14.25" customHeight="1" x14ac:dyDescent="0.25">
      <c r="A970" s="43"/>
      <c r="B970" s="43"/>
      <c r="C970" s="43"/>
      <c r="D970" s="44"/>
      <c r="G970" s="44"/>
      <c r="H970" s="44"/>
      <c r="I970" s="45"/>
      <c r="J970" s="33"/>
      <c r="K970" s="33"/>
    </row>
    <row r="971" spans="1:11" ht="14.25" customHeight="1" x14ac:dyDescent="0.25">
      <c r="A971" s="43"/>
      <c r="B971" s="43"/>
      <c r="C971" s="43"/>
      <c r="D971" s="44"/>
      <c r="G971" s="44"/>
      <c r="H971" s="44"/>
      <c r="I971" s="45"/>
      <c r="J971" s="33"/>
      <c r="K971" s="33"/>
    </row>
    <row r="972" spans="1:11" ht="14.25" customHeight="1" x14ac:dyDescent="0.25">
      <c r="A972" s="43"/>
      <c r="B972" s="43"/>
      <c r="C972" s="43"/>
      <c r="D972" s="44"/>
      <c r="G972" s="44"/>
      <c r="H972" s="44"/>
      <c r="I972" s="45"/>
      <c r="J972" s="33"/>
      <c r="K972" s="33"/>
    </row>
    <row r="973" spans="1:11" ht="14.25" customHeight="1" x14ac:dyDescent="0.25">
      <c r="A973" s="43"/>
      <c r="B973" s="43"/>
      <c r="C973" s="43"/>
      <c r="D973" s="44"/>
      <c r="G973" s="44"/>
      <c r="H973" s="44"/>
      <c r="I973" s="45"/>
      <c r="J973" s="33"/>
      <c r="K973" s="33"/>
    </row>
    <row r="974" spans="1:11" ht="14.25" customHeight="1" x14ac:dyDescent="0.25">
      <c r="A974" s="43"/>
      <c r="B974" s="43"/>
      <c r="C974" s="43"/>
      <c r="D974" s="44"/>
      <c r="G974" s="44"/>
      <c r="H974" s="44"/>
      <c r="I974" s="45"/>
      <c r="J974" s="33"/>
      <c r="K974" s="33"/>
    </row>
    <row r="975" spans="1:11" ht="14.25" customHeight="1" x14ac:dyDescent="0.25">
      <c r="A975" s="43"/>
      <c r="B975" s="43"/>
      <c r="C975" s="43"/>
      <c r="D975" s="44"/>
      <c r="G975" s="44"/>
      <c r="H975" s="44"/>
      <c r="I975" s="45"/>
      <c r="J975" s="33"/>
      <c r="K975" s="33"/>
    </row>
    <row r="976" spans="1:11" ht="14.25" customHeight="1" x14ac:dyDescent="0.25">
      <c r="A976" s="43"/>
      <c r="B976" s="43"/>
      <c r="C976" s="43"/>
      <c r="D976" s="44"/>
      <c r="G976" s="44"/>
      <c r="H976" s="44"/>
      <c r="I976" s="45"/>
      <c r="J976" s="33"/>
      <c r="K976" s="33"/>
    </row>
    <row r="977" spans="1:11" ht="14.25" customHeight="1" x14ac:dyDescent="0.25">
      <c r="A977" s="43"/>
      <c r="B977" s="43"/>
      <c r="C977" s="43"/>
      <c r="D977" s="44"/>
      <c r="G977" s="44"/>
      <c r="H977" s="44"/>
      <c r="I977" s="45"/>
      <c r="J977" s="33"/>
      <c r="K977" s="33"/>
    </row>
    <row r="978" spans="1:11" ht="14.25" customHeight="1" x14ac:dyDescent="0.25">
      <c r="A978" s="43"/>
      <c r="B978" s="43"/>
      <c r="C978" s="43"/>
      <c r="D978" s="44"/>
      <c r="G978" s="44"/>
      <c r="H978" s="44"/>
      <c r="I978" s="45"/>
      <c r="J978" s="33"/>
      <c r="K978" s="33"/>
    </row>
    <row r="979" spans="1:11" ht="14.25" customHeight="1" x14ac:dyDescent="0.25">
      <c r="A979" s="43"/>
      <c r="B979" s="43"/>
      <c r="C979" s="43"/>
      <c r="D979" s="44"/>
      <c r="G979" s="44"/>
      <c r="H979" s="44"/>
      <c r="I979" s="45"/>
      <c r="J979" s="33"/>
      <c r="K979" s="33"/>
    </row>
    <row r="980" spans="1:11" ht="14.25" customHeight="1" x14ac:dyDescent="0.25">
      <c r="A980" s="43"/>
      <c r="B980" s="43"/>
      <c r="C980" s="43"/>
      <c r="D980" s="44"/>
      <c r="G980" s="44"/>
      <c r="H980" s="44"/>
      <c r="I980" s="45"/>
      <c r="J980" s="33"/>
      <c r="K980" s="33"/>
    </row>
    <row r="981" spans="1:11" ht="14.25" customHeight="1" x14ac:dyDescent="0.25">
      <c r="A981" s="43"/>
      <c r="B981" s="43"/>
      <c r="C981" s="43"/>
      <c r="D981" s="44"/>
      <c r="G981" s="44"/>
      <c r="H981" s="44"/>
      <c r="I981" s="45"/>
      <c r="J981" s="33"/>
      <c r="K981" s="33"/>
    </row>
    <row r="982" spans="1:11" ht="14.25" customHeight="1" x14ac:dyDescent="0.25">
      <c r="A982" s="43"/>
      <c r="B982" s="43"/>
      <c r="C982" s="43"/>
      <c r="D982" s="44"/>
      <c r="G982" s="44"/>
      <c r="H982" s="44"/>
      <c r="I982" s="45"/>
      <c r="J982" s="33"/>
      <c r="K982" s="33"/>
    </row>
    <row r="983" spans="1:11" ht="14.25" customHeight="1" x14ac:dyDescent="0.25">
      <c r="A983" s="43"/>
      <c r="B983" s="43"/>
      <c r="C983" s="43"/>
      <c r="D983" s="44"/>
      <c r="G983" s="44"/>
      <c r="H983" s="44"/>
      <c r="I983" s="45"/>
      <c r="J983" s="33"/>
      <c r="K983" s="33"/>
    </row>
    <row r="984" spans="1:11" ht="14.25" customHeight="1" x14ac:dyDescent="0.25">
      <c r="A984" s="43"/>
      <c r="B984" s="43"/>
      <c r="C984" s="43"/>
      <c r="D984" s="44"/>
      <c r="G984" s="44"/>
      <c r="H984" s="44"/>
      <c r="I984" s="45"/>
      <c r="J984" s="33"/>
      <c r="K984" s="33"/>
    </row>
    <row r="985" spans="1:11" ht="14.25" customHeight="1" x14ac:dyDescent="0.25">
      <c r="A985" s="43"/>
      <c r="B985" s="43"/>
      <c r="C985" s="43"/>
      <c r="D985" s="44"/>
      <c r="G985" s="44"/>
      <c r="H985" s="44"/>
      <c r="I985" s="45"/>
      <c r="J985" s="33"/>
      <c r="K985" s="33"/>
    </row>
    <row r="986" spans="1:11" ht="14.25" customHeight="1" x14ac:dyDescent="0.25">
      <c r="A986" s="43"/>
      <c r="B986" s="43"/>
      <c r="C986" s="43"/>
      <c r="D986" s="44"/>
      <c r="G986" s="44"/>
      <c r="H986" s="44"/>
      <c r="I986" s="45"/>
      <c r="J986" s="33"/>
      <c r="K986" s="33"/>
    </row>
    <row r="987" spans="1:11" ht="14.25" customHeight="1" x14ac:dyDescent="0.25">
      <c r="A987" s="43"/>
      <c r="B987" s="43"/>
      <c r="C987" s="43"/>
      <c r="D987" s="44"/>
      <c r="G987" s="44"/>
      <c r="H987" s="44"/>
      <c r="I987" s="45"/>
      <c r="J987" s="33"/>
      <c r="K987" s="33"/>
    </row>
    <row r="988" spans="1:11" ht="14.25" customHeight="1" x14ac:dyDescent="0.25">
      <c r="A988" s="43"/>
      <c r="B988" s="43"/>
      <c r="C988" s="43"/>
      <c r="D988" s="44"/>
      <c r="G988" s="44"/>
      <c r="H988" s="44"/>
      <c r="I988" s="45"/>
      <c r="J988" s="33"/>
      <c r="K988" s="33"/>
    </row>
    <row r="989" spans="1:11" ht="14.25" customHeight="1" x14ac:dyDescent="0.25">
      <c r="A989" s="43"/>
      <c r="B989" s="43"/>
      <c r="C989" s="43"/>
      <c r="D989" s="44"/>
      <c r="G989" s="44"/>
      <c r="H989" s="44"/>
      <c r="I989" s="45"/>
      <c r="J989" s="33"/>
      <c r="K989" s="33"/>
    </row>
    <row r="990" spans="1:11" ht="14.25" customHeight="1" x14ac:dyDescent="0.25">
      <c r="A990" s="43"/>
      <c r="B990" s="43"/>
      <c r="C990" s="43"/>
      <c r="D990" s="44"/>
      <c r="G990" s="44"/>
      <c r="H990" s="44"/>
      <c r="I990" s="45"/>
      <c r="J990" s="33"/>
      <c r="K990" s="33"/>
    </row>
    <row r="991" spans="1:11" ht="14.25" customHeight="1" x14ac:dyDescent="0.25">
      <c r="A991" s="43"/>
      <c r="B991" s="43"/>
      <c r="C991" s="43"/>
      <c r="D991" s="44"/>
      <c r="G991" s="44"/>
      <c r="H991" s="44"/>
      <c r="I991" s="45"/>
      <c r="J991" s="33"/>
      <c r="K991" s="33"/>
    </row>
    <row r="992" spans="1:11" ht="14.25" customHeight="1" x14ac:dyDescent="0.25">
      <c r="A992" s="43"/>
      <c r="B992" s="43"/>
      <c r="C992" s="43"/>
      <c r="D992" s="44"/>
      <c r="G992" s="44"/>
      <c r="H992" s="44"/>
      <c r="I992" s="45"/>
      <c r="J992" s="33"/>
      <c r="K992" s="33"/>
    </row>
    <row r="993" spans="1:11" ht="14.25" customHeight="1" x14ac:dyDescent="0.25">
      <c r="A993" s="43"/>
      <c r="B993" s="43"/>
      <c r="C993" s="43"/>
      <c r="D993" s="44"/>
      <c r="G993" s="44"/>
      <c r="H993" s="44"/>
      <c r="I993" s="45"/>
      <c r="J993" s="33"/>
      <c r="K993" s="33"/>
    </row>
    <row r="994" spans="1:11" ht="14.25" customHeight="1" x14ac:dyDescent="0.25">
      <c r="A994" s="43"/>
      <c r="B994" s="43"/>
      <c r="C994" s="43"/>
      <c r="D994" s="44"/>
      <c r="G994" s="44"/>
      <c r="H994" s="44"/>
      <c r="I994" s="45"/>
      <c r="J994" s="33"/>
      <c r="K994" s="33"/>
    </row>
    <row r="995" spans="1:11" ht="14.25" customHeight="1" x14ac:dyDescent="0.25">
      <c r="A995" s="43"/>
      <c r="B995" s="43"/>
      <c r="C995" s="43"/>
      <c r="D995" s="44"/>
      <c r="G995" s="44"/>
      <c r="H995" s="44"/>
      <c r="I995" s="45"/>
      <c r="J995" s="33"/>
      <c r="K995" s="33"/>
    </row>
    <row r="996" spans="1:11" ht="14.25" customHeight="1" x14ac:dyDescent="0.25">
      <c r="A996" s="43"/>
      <c r="B996" s="43"/>
      <c r="C996" s="43"/>
      <c r="D996" s="44"/>
      <c r="G996" s="44"/>
      <c r="H996" s="44"/>
      <c r="I996" s="45"/>
      <c r="J996" s="33"/>
      <c r="K996" s="33"/>
    </row>
    <row r="997" spans="1:11" ht="14.25" customHeight="1" x14ac:dyDescent="0.25">
      <c r="A997" s="43"/>
      <c r="B997" s="43"/>
      <c r="C997" s="43"/>
      <c r="D997" s="44"/>
      <c r="G997" s="44"/>
      <c r="H997" s="44"/>
      <c r="I997" s="45"/>
      <c r="J997" s="33"/>
      <c r="K997" s="33"/>
    </row>
    <row r="998" spans="1:11" ht="14.25" customHeight="1" x14ac:dyDescent="0.25">
      <c r="A998" s="43"/>
      <c r="B998" s="43"/>
      <c r="C998" s="43"/>
      <c r="D998" s="44"/>
      <c r="G998" s="44"/>
      <c r="H998" s="44"/>
      <c r="I998" s="45"/>
      <c r="J998" s="33"/>
      <c r="K998" s="33"/>
    </row>
    <row r="999" spans="1:11" ht="14.25" customHeight="1" x14ac:dyDescent="0.25">
      <c r="A999" s="43"/>
      <c r="B999" s="43"/>
      <c r="C999" s="43"/>
      <c r="D999" s="44"/>
      <c r="G999" s="44"/>
      <c r="H999" s="44"/>
      <c r="I999" s="45"/>
      <c r="J999" s="33"/>
      <c r="K999" s="33"/>
    </row>
    <row r="1000" spans="1:11" ht="14.25" customHeight="1" x14ac:dyDescent="0.25">
      <c r="A1000" s="43"/>
      <c r="B1000" s="43"/>
      <c r="C1000" s="43"/>
      <c r="D1000" s="44"/>
      <c r="G1000" s="44"/>
      <c r="H1000" s="44"/>
      <c r="I1000" s="45"/>
      <c r="J1000" s="33"/>
      <c r="K1000" s="33"/>
    </row>
    <row r="1001" spans="1:11" ht="14.25" customHeight="1" x14ac:dyDescent="0.25">
      <c r="A1001" s="43"/>
      <c r="B1001" s="43"/>
      <c r="C1001" s="43"/>
      <c r="D1001" s="44"/>
      <c r="G1001" s="44"/>
      <c r="H1001" s="44"/>
      <c r="I1001" s="45"/>
      <c r="J1001" s="33"/>
      <c r="K1001" s="33"/>
    </row>
    <row r="1002" spans="1:11" ht="14.25" customHeight="1" x14ac:dyDescent="0.25">
      <c r="A1002" s="43"/>
      <c r="B1002" s="43"/>
      <c r="C1002" s="43"/>
      <c r="D1002" s="44"/>
      <c r="G1002" s="44"/>
      <c r="H1002" s="44"/>
      <c r="I1002" s="45"/>
      <c r="J1002" s="33"/>
      <c r="K1002" s="33"/>
    </row>
    <row r="1003" spans="1:11" ht="14.25" customHeight="1" x14ac:dyDescent="0.25">
      <c r="A1003" s="43"/>
      <c r="B1003" s="43"/>
      <c r="C1003" s="43"/>
      <c r="D1003" s="44"/>
      <c r="G1003" s="44"/>
      <c r="H1003" s="44"/>
      <c r="I1003" s="45"/>
      <c r="J1003" s="33"/>
      <c r="K1003" s="33"/>
    </row>
    <row r="1004" spans="1:11" ht="14.25" customHeight="1" x14ac:dyDescent="0.25">
      <c r="A1004" s="43"/>
      <c r="B1004" s="43"/>
      <c r="C1004" s="43"/>
      <c r="D1004" s="44"/>
      <c r="G1004" s="44"/>
      <c r="H1004" s="44"/>
      <c r="I1004" s="45"/>
      <c r="J1004" s="33"/>
      <c r="K1004" s="33"/>
    </row>
    <row r="1005" spans="1:11" ht="14.25" customHeight="1" x14ac:dyDescent="0.25">
      <c r="A1005" s="43"/>
      <c r="B1005" s="43"/>
      <c r="C1005" s="43"/>
      <c r="D1005" s="44"/>
      <c r="G1005" s="44"/>
      <c r="H1005" s="44"/>
      <c r="I1005" s="45"/>
      <c r="J1005" s="33"/>
      <c r="K1005" s="33"/>
    </row>
    <row r="1006" spans="1:11" ht="14.25" customHeight="1" x14ac:dyDescent="0.25">
      <c r="A1006" s="43"/>
      <c r="B1006" s="43"/>
      <c r="C1006" s="43"/>
      <c r="D1006" s="44"/>
      <c r="G1006" s="44"/>
      <c r="H1006" s="44"/>
      <c r="I1006" s="45"/>
      <c r="J1006" s="33"/>
      <c r="K1006" s="33"/>
    </row>
    <row r="1007" spans="1:11" ht="14.25" customHeight="1" x14ac:dyDescent="0.25">
      <c r="A1007" s="43"/>
      <c r="B1007" s="43"/>
      <c r="C1007" s="43"/>
      <c r="D1007" s="44"/>
      <c r="G1007" s="44"/>
      <c r="H1007" s="44"/>
      <c r="I1007" s="45"/>
      <c r="J1007" s="33"/>
      <c r="K1007" s="33"/>
    </row>
    <row r="1008" spans="1:11" ht="14.25" customHeight="1" x14ac:dyDescent="0.25">
      <c r="A1008" s="43"/>
      <c r="B1008" s="43"/>
      <c r="C1008" s="43"/>
      <c r="D1008" s="44"/>
      <c r="G1008" s="44"/>
      <c r="H1008" s="44"/>
      <c r="I1008" s="45"/>
      <c r="J1008" s="33"/>
      <c r="K1008" s="33"/>
    </row>
    <row r="1009" spans="1:11" ht="14.25" customHeight="1" x14ac:dyDescent="0.25">
      <c r="A1009" s="43"/>
      <c r="B1009" s="43"/>
      <c r="C1009" s="43"/>
      <c r="D1009" s="44"/>
      <c r="G1009" s="44"/>
      <c r="H1009" s="44"/>
      <c r="I1009" s="45"/>
      <c r="J1009" s="33"/>
      <c r="K1009" s="33"/>
    </row>
    <row r="1010" spans="1:11" ht="14.25" customHeight="1" x14ac:dyDescent="0.25">
      <c r="A1010" s="43"/>
      <c r="B1010" s="43"/>
      <c r="C1010" s="43"/>
      <c r="D1010" s="44"/>
      <c r="G1010" s="44"/>
      <c r="H1010" s="44"/>
      <c r="I1010" s="45"/>
      <c r="J1010" s="33"/>
      <c r="K1010" s="33"/>
    </row>
    <row r="1011" spans="1:11" ht="14.25" customHeight="1" x14ac:dyDescent="0.25">
      <c r="A1011" s="43"/>
      <c r="B1011" s="43"/>
      <c r="C1011" s="43"/>
      <c r="D1011" s="44"/>
      <c r="G1011" s="44"/>
      <c r="H1011" s="44"/>
      <c r="I1011" s="45"/>
      <c r="J1011" s="33"/>
      <c r="K1011" s="33"/>
    </row>
    <row r="1012" spans="1:11" ht="14.25" customHeight="1" x14ac:dyDescent="0.25">
      <c r="A1012" s="43"/>
      <c r="B1012" s="43"/>
      <c r="C1012" s="43"/>
      <c r="D1012" s="44"/>
      <c r="G1012" s="44"/>
      <c r="H1012" s="44"/>
      <c r="I1012" s="45"/>
      <c r="J1012" s="33"/>
      <c r="K1012" s="33"/>
    </row>
    <row r="1013" spans="1:11" ht="14.25" customHeight="1" x14ac:dyDescent="0.25">
      <c r="A1013" s="43"/>
      <c r="B1013" s="43"/>
      <c r="C1013" s="43"/>
      <c r="D1013" s="44"/>
      <c r="G1013" s="44"/>
      <c r="H1013" s="44"/>
      <c r="I1013" s="45"/>
      <c r="J1013" s="33"/>
      <c r="K1013" s="33"/>
    </row>
    <row r="1014" spans="1:11" ht="14.25" customHeight="1" x14ac:dyDescent="0.25">
      <c r="A1014" s="43"/>
      <c r="B1014" s="43"/>
      <c r="C1014" s="43"/>
      <c r="D1014" s="44"/>
      <c r="G1014" s="44"/>
      <c r="H1014" s="44"/>
      <c r="I1014" s="45"/>
      <c r="J1014" s="33"/>
      <c r="K1014" s="33"/>
    </row>
    <row r="1015" spans="1:11" ht="14.25" customHeight="1" x14ac:dyDescent="0.25">
      <c r="A1015" s="43"/>
      <c r="B1015" s="43"/>
      <c r="C1015" s="43"/>
      <c r="D1015" s="44"/>
      <c r="G1015" s="44"/>
      <c r="H1015" s="44"/>
      <c r="I1015" s="45"/>
      <c r="J1015" s="33"/>
      <c r="K1015" s="33"/>
    </row>
    <row r="1016" spans="1:11" ht="14.25" customHeight="1" x14ac:dyDescent="0.25">
      <c r="A1016" s="43"/>
      <c r="B1016" s="43"/>
      <c r="C1016" s="43"/>
      <c r="D1016" s="44"/>
      <c r="G1016" s="44"/>
      <c r="H1016" s="44"/>
      <c r="I1016" s="45"/>
      <c r="J1016" s="33"/>
      <c r="K1016" s="33"/>
    </row>
  </sheetData>
  <mergeCells count="1">
    <mergeCell ref="H7:I7"/>
  </mergeCells>
  <pageMargins left="0.7" right="0.7" top="0.75" bottom="0.75" header="0" footer="0"/>
  <pageSetup orientation="landscape"/>
  <ignoredErrors>
    <ignoredError sqref="F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02"/>
  <sheetViews>
    <sheetView topLeftCell="A32" zoomScale="120" zoomScaleNormal="120" workbookViewId="0">
      <selection activeCell="D15" sqref="D15"/>
    </sheetView>
  </sheetViews>
  <sheetFormatPr defaultColWidth="14.42578125" defaultRowHeight="15" customHeight="1" x14ac:dyDescent="0.25"/>
  <cols>
    <col min="1" max="1" width="33.5703125" customWidth="1"/>
    <col min="2" max="2" width="6" customWidth="1"/>
    <col min="3" max="3" width="14.85546875" customWidth="1"/>
    <col min="4" max="4" width="37" customWidth="1"/>
    <col min="5" max="26" width="9.140625" customWidth="1"/>
  </cols>
  <sheetData>
    <row r="1" spans="1:26" ht="9.75" customHeight="1" x14ac:dyDescent="0.25">
      <c r="A1" s="67" t="s">
        <v>198</v>
      </c>
      <c r="B1" s="67" t="s">
        <v>199</v>
      </c>
      <c r="C1" s="67" t="s">
        <v>200</v>
      </c>
      <c r="D1" s="67" t="s">
        <v>349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9.75" customHeight="1" x14ac:dyDescent="0.25">
      <c r="A2" s="68"/>
      <c r="B2" s="68"/>
      <c r="C2" s="68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9.75" customHeight="1" x14ac:dyDescent="0.25">
      <c r="A3" s="69" t="s">
        <v>201</v>
      </c>
      <c r="B3" s="70"/>
      <c r="C3" s="70"/>
      <c r="D3" s="71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9.75" customHeight="1" x14ac:dyDescent="0.25">
      <c r="A4" s="68" t="s">
        <v>202</v>
      </c>
      <c r="B4" s="68">
        <v>1.5</v>
      </c>
      <c r="C4" s="68"/>
      <c r="D4" s="33" t="s">
        <v>350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9.75" customHeight="1" x14ac:dyDescent="0.25">
      <c r="A5" s="68" t="s">
        <v>203</v>
      </c>
      <c r="B5" s="68">
        <v>2.5</v>
      </c>
      <c r="C5" s="68"/>
      <c r="D5" s="33" t="s">
        <v>351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9.75" customHeight="1" x14ac:dyDescent="0.25">
      <c r="A6" s="68" t="s">
        <v>204</v>
      </c>
      <c r="B6" s="68">
        <v>3</v>
      </c>
      <c r="C6" s="68"/>
      <c r="D6" s="33" t="s">
        <v>352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9.75" customHeight="1" x14ac:dyDescent="0.25">
      <c r="A7" s="68" t="s">
        <v>205</v>
      </c>
      <c r="B7" s="68">
        <v>2.5</v>
      </c>
      <c r="C7" s="68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9.75" customHeight="1" x14ac:dyDescent="0.25">
      <c r="A8" s="72" t="s">
        <v>206</v>
      </c>
      <c r="B8" s="73">
        <f>SUBTOTAL(9,B4:B7)</f>
        <v>9.5</v>
      </c>
      <c r="C8" s="74">
        <v>618155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9.75" customHeight="1" x14ac:dyDescent="0.25">
      <c r="A9" s="72"/>
      <c r="B9" s="73"/>
      <c r="C9" s="7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9.75" customHeight="1" x14ac:dyDescent="0.25">
      <c r="A10" s="75" t="s">
        <v>207</v>
      </c>
      <c r="B10" s="76"/>
      <c r="C10" s="76"/>
      <c r="D10" s="71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9.75" customHeight="1" x14ac:dyDescent="0.25">
      <c r="A11" s="68" t="s">
        <v>208</v>
      </c>
      <c r="B11" s="68">
        <v>1.7</v>
      </c>
      <c r="C11" s="68"/>
      <c r="D11" s="33" t="s">
        <v>209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9.75" customHeight="1" x14ac:dyDescent="0.25">
      <c r="A12" s="33" t="s">
        <v>210</v>
      </c>
      <c r="B12" s="68">
        <v>1</v>
      </c>
      <c r="C12" s="68"/>
      <c r="D12" s="33" t="s">
        <v>353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9.75" customHeight="1" x14ac:dyDescent="0.25">
      <c r="A13" s="33" t="s">
        <v>211</v>
      </c>
      <c r="B13" s="68">
        <v>1</v>
      </c>
      <c r="C13" s="68"/>
      <c r="D13" s="33" t="s">
        <v>353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9.75" customHeight="1" x14ac:dyDescent="0.25">
      <c r="A14" s="68" t="s">
        <v>212</v>
      </c>
      <c r="B14" s="68">
        <v>1</v>
      </c>
      <c r="C14" s="68"/>
      <c r="D14" s="33" t="s">
        <v>354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9.75" customHeight="1" x14ac:dyDescent="0.25">
      <c r="A15" s="68" t="s">
        <v>213</v>
      </c>
      <c r="B15" s="68">
        <v>0.5</v>
      </c>
      <c r="C15" s="6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9.75" customHeight="1" x14ac:dyDescent="0.25">
      <c r="A16" s="68" t="s">
        <v>214</v>
      </c>
      <c r="B16" s="68">
        <v>1</v>
      </c>
      <c r="C16" s="6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9.75" customHeight="1" x14ac:dyDescent="0.25">
      <c r="A17" s="72" t="s">
        <v>206</v>
      </c>
      <c r="B17" s="73">
        <f>SUBTOTAL(9,B11:B16)</f>
        <v>6.2</v>
      </c>
      <c r="C17" s="74">
        <v>430039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9.75" customHeight="1" x14ac:dyDescent="0.25">
      <c r="A18" s="68"/>
      <c r="B18" s="68"/>
      <c r="C18" s="6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9.75" customHeight="1" x14ac:dyDescent="0.25">
      <c r="A19" s="70" t="s">
        <v>215</v>
      </c>
      <c r="B19" s="77"/>
      <c r="C19" s="77"/>
      <c r="D19" s="7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9.75" customHeight="1" x14ac:dyDescent="0.25">
      <c r="A20" s="68" t="s">
        <v>216</v>
      </c>
      <c r="B20" s="68">
        <v>5</v>
      </c>
      <c r="C20" s="68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9.75" customHeight="1" x14ac:dyDescent="0.25">
      <c r="A21" s="68" t="s">
        <v>217</v>
      </c>
      <c r="B21" s="68">
        <v>2</v>
      </c>
      <c r="C21" s="68"/>
      <c r="D21" s="33" t="s">
        <v>355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9.75" customHeight="1" x14ac:dyDescent="0.25">
      <c r="A22" s="68" t="s">
        <v>218</v>
      </c>
      <c r="B22" s="68">
        <v>2</v>
      </c>
      <c r="C22" s="68"/>
      <c r="D22" s="33" t="s">
        <v>356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95" customHeight="1" x14ac:dyDescent="0.25">
      <c r="A23" s="68" t="s">
        <v>219</v>
      </c>
      <c r="B23" s="68">
        <v>0</v>
      </c>
      <c r="C23" s="68"/>
      <c r="D23" s="18" t="s">
        <v>357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9.75" customHeight="1" x14ac:dyDescent="0.25">
      <c r="A24" s="68" t="s">
        <v>220</v>
      </c>
      <c r="B24" s="68">
        <v>0.5</v>
      </c>
      <c r="C24" s="68"/>
      <c r="D24" s="33" t="s">
        <v>358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9.75" customHeight="1" x14ac:dyDescent="0.25">
      <c r="A25" s="72" t="s">
        <v>206</v>
      </c>
      <c r="B25" s="73">
        <f>SUBTOTAL(9,B19:B24)</f>
        <v>9.5</v>
      </c>
      <c r="C25" s="74">
        <v>459894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9.75" customHeight="1" x14ac:dyDescent="0.25">
      <c r="A26" s="68"/>
      <c r="B26" s="68"/>
      <c r="C26" s="68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9.75" customHeight="1" x14ac:dyDescent="0.25">
      <c r="A27" s="70" t="s">
        <v>221</v>
      </c>
      <c r="B27" s="77"/>
      <c r="C27" s="77"/>
      <c r="D27" s="71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9.75" customHeight="1" x14ac:dyDescent="0.25">
      <c r="A28" s="68" t="s">
        <v>222</v>
      </c>
      <c r="B28" s="68">
        <v>1</v>
      </c>
      <c r="C28" s="68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9.75" customHeight="1" x14ac:dyDescent="0.25">
      <c r="A29" s="68" t="s">
        <v>224</v>
      </c>
      <c r="B29" s="68">
        <v>1</v>
      </c>
      <c r="C29" s="68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9.75" customHeight="1" x14ac:dyDescent="0.25">
      <c r="A30" s="68" t="s">
        <v>225</v>
      </c>
      <c r="B30" s="68">
        <v>1</v>
      </c>
      <c r="C30" s="68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9.75" customHeight="1" x14ac:dyDescent="0.25">
      <c r="A31" s="68" t="s">
        <v>226</v>
      </c>
      <c r="B31" s="68">
        <v>1</v>
      </c>
      <c r="C31" s="68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9.75" customHeight="1" x14ac:dyDescent="0.25">
      <c r="A32" s="68" t="s">
        <v>227</v>
      </c>
      <c r="B32" s="68">
        <v>0</v>
      </c>
      <c r="C32" s="68"/>
      <c r="D32" s="33" t="s">
        <v>360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9.75" customHeight="1" x14ac:dyDescent="0.25">
      <c r="A33" s="68" t="s">
        <v>359</v>
      </c>
      <c r="B33" s="68">
        <v>1</v>
      </c>
      <c r="C33" s="68"/>
      <c r="D33" s="33" t="s">
        <v>223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9.75" customHeight="1" x14ac:dyDescent="0.25">
      <c r="A34" s="72" t="s">
        <v>206</v>
      </c>
      <c r="B34" s="73">
        <f>SUBTOTAL(9,B27:B32)</f>
        <v>4</v>
      </c>
      <c r="C34" s="74">
        <v>352429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9.75" customHeight="1" x14ac:dyDescent="0.25">
      <c r="A35" s="68"/>
      <c r="B35" s="68"/>
      <c r="C35" s="68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9.75" customHeight="1" x14ac:dyDescent="0.25">
      <c r="A36" s="70" t="s">
        <v>228</v>
      </c>
      <c r="B36" s="77"/>
      <c r="C36" s="77"/>
      <c r="D36" s="71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9.75" customHeight="1" x14ac:dyDescent="0.25">
      <c r="A37" s="68" t="s">
        <v>229</v>
      </c>
      <c r="B37" s="68">
        <v>1</v>
      </c>
      <c r="C37" s="68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9.75" customHeight="1" x14ac:dyDescent="0.25">
      <c r="A38" s="68" t="s">
        <v>230</v>
      </c>
      <c r="B38" s="68">
        <v>1</v>
      </c>
      <c r="C38" s="68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9.75" customHeight="1" x14ac:dyDescent="0.25">
      <c r="A39" s="68" t="s">
        <v>231</v>
      </c>
      <c r="B39" s="68">
        <v>1</v>
      </c>
      <c r="C39" s="68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9.75" customHeight="1" x14ac:dyDescent="0.25">
      <c r="A40" s="68" t="s">
        <v>232</v>
      </c>
      <c r="B40" s="68">
        <v>0.2</v>
      </c>
      <c r="C40" s="68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9.75" customHeight="1" x14ac:dyDescent="0.25">
      <c r="A41" s="68" t="s">
        <v>361</v>
      </c>
      <c r="B41" s="68">
        <v>0.1</v>
      </c>
      <c r="C41" s="68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9.75" customHeight="1" x14ac:dyDescent="0.25">
      <c r="A42" s="72" t="s">
        <v>206</v>
      </c>
      <c r="B42" s="73">
        <f>SUBTOTAL(9,B35:B40)</f>
        <v>3.2</v>
      </c>
      <c r="C42" s="74">
        <v>217266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9.75" customHeight="1" x14ac:dyDescent="0.25">
      <c r="A43" s="68"/>
      <c r="B43" s="68"/>
      <c r="C43" s="68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9.75" customHeight="1" x14ac:dyDescent="0.25">
      <c r="A44" s="77" t="s">
        <v>233</v>
      </c>
      <c r="B44" s="77"/>
      <c r="C44" s="77"/>
      <c r="D44" s="71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9.75" customHeight="1" x14ac:dyDescent="0.25">
      <c r="A45" s="68" t="s">
        <v>234</v>
      </c>
      <c r="B45" s="68">
        <v>1</v>
      </c>
      <c r="C45" s="68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9.75" customHeight="1" x14ac:dyDescent="0.25">
      <c r="A46" s="68" t="s">
        <v>235</v>
      </c>
      <c r="B46" s="68">
        <v>1</v>
      </c>
      <c r="C46" s="68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9.75" customHeight="1" x14ac:dyDescent="0.25">
      <c r="A47" s="68" t="s">
        <v>236</v>
      </c>
      <c r="B47" s="68">
        <v>1</v>
      </c>
      <c r="C47" s="68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9.75" customHeight="1" x14ac:dyDescent="0.25">
      <c r="A48" s="68" t="s">
        <v>237</v>
      </c>
      <c r="B48" s="68">
        <v>1</v>
      </c>
      <c r="C48" s="68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9.75" customHeight="1" x14ac:dyDescent="0.25">
      <c r="A49" s="68" t="s">
        <v>238</v>
      </c>
      <c r="B49" s="68">
        <v>0</v>
      </c>
      <c r="C49" s="68"/>
      <c r="D49" s="33" t="s">
        <v>362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9.75" customHeight="1" x14ac:dyDescent="0.25">
      <c r="A50" s="72" t="s">
        <v>206</v>
      </c>
      <c r="B50" s="73">
        <f>SUBTOTAL(9,B44:B49)</f>
        <v>4</v>
      </c>
      <c r="C50" s="74">
        <v>490314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9.75" customHeight="1" x14ac:dyDescent="0.25">
      <c r="A51" s="68"/>
      <c r="B51" s="68"/>
      <c r="C51" s="68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9.75" customHeight="1" x14ac:dyDescent="0.25">
      <c r="A52" s="70" t="s">
        <v>239</v>
      </c>
      <c r="B52" s="70"/>
      <c r="C52" s="70"/>
      <c r="D52" s="7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9.75" customHeight="1" x14ac:dyDescent="0.25">
      <c r="A53" s="68" t="s">
        <v>240</v>
      </c>
      <c r="B53" s="68">
        <v>1</v>
      </c>
      <c r="C53" s="68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9.75" customHeight="1" x14ac:dyDescent="0.25">
      <c r="A54" s="68" t="s">
        <v>241</v>
      </c>
      <c r="B54" s="68">
        <v>1</v>
      </c>
      <c r="C54" s="68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9.75" customHeight="1" x14ac:dyDescent="0.25">
      <c r="A55" s="68" t="s">
        <v>242</v>
      </c>
      <c r="B55" s="68">
        <v>0</v>
      </c>
      <c r="C55" s="68"/>
      <c r="D55" s="33" t="s">
        <v>363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9.75" customHeight="1" x14ac:dyDescent="0.25">
      <c r="A56" s="68" t="s">
        <v>243</v>
      </c>
      <c r="B56" s="68">
        <v>0</v>
      </c>
      <c r="C56" s="68"/>
      <c r="D56" s="33" t="s">
        <v>244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9.75" customHeight="1" x14ac:dyDescent="0.25">
      <c r="A57" s="68" t="s">
        <v>245</v>
      </c>
      <c r="B57" s="68">
        <v>0</v>
      </c>
      <c r="C57" s="68"/>
      <c r="D57" s="33" t="s">
        <v>244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9.75" customHeight="1" x14ac:dyDescent="0.25">
      <c r="A58" s="68" t="s">
        <v>246</v>
      </c>
      <c r="B58" s="68">
        <v>0</v>
      </c>
      <c r="C58" s="68"/>
      <c r="D58" s="33" t="s">
        <v>363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9.75" customHeight="1" x14ac:dyDescent="0.25">
      <c r="A59" s="68" t="s">
        <v>247</v>
      </c>
      <c r="B59" s="68">
        <v>1</v>
      </c>
      <c r="C59" s="68"/>
      <c r="D59" s="33" t="s">
        <v>223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9.75" customHeight="1" x14ac:dyDescent="0.25">
      <c r="A60" s="72" t="s">
        <v>206</v>
      </c>
      <c r="B60" s="73">
        <f>SUBTOTAL(9,B53:B59)</f>
        <v>3</v>
      </c>
      <c r="C60" s="74">
        <v>320916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9.75" customHeight="1" x14ac:dyDescent="0.25">
      <c r="A61" s="68"/>
      <c r="B61" s="68"/>
      <c r="C61" s="68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9.75" customHeight="1" x14ac:dyDescent="0.25">
      <c r="A62" s="68"/>
      <c r="B62" s="68"/>
      <c r="C62" s="68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9.75" customHeight="1" x14ac:dyDescent="0.25">
      <c r="A63" s="78" t="s">
        <v>248</v>
      </c>
      <c r="B63" s="79">
        <f t="shared" ref="B63:C63" si="0">B60+B50+B42+B34+B25+B17+B8</f>
        <v>39.4</v>
      </c>
      <c r="C63" s="80">
        <f t="shared" si="0"/>
        <v>2889013</v>
      </c>
      <c r="D63" s="81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9.75" customHeight="1" x14ac:dyDescent="0.25">
      <c r="A64" s="68"/>
      <c r="B64" s="68"/>
      <c r="C64" s="68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9.75" customHeight="1" x14ac:dyDescent="0.25">
      <c r="A65" s="68"/>
      <c r="B65" s="68"/>
      <c r="C65" s="68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9.75" customHeight="1" x14ac:dyDescent="0.25">
      <c r="A66" s="68" t="s">
        <v>249</v>
      </c>
      <c r="B66" s="68"/>
      <c r="C66" s="68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9.75" customHeight="1" x14ac:dyDescent="0.25">
      <c r="A67" s="68"/>
      <c r="B67" s="68"/>
      <c r="C67" s="68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9.75" customHeight="1" x14ac:dyDescent="0.25">
      <c r="A68" s="68"/>
      <c r="B68" s="68"/>
      <c r="C68" s="68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9.75" customHeight="1" x14ac:dyDescent="0.25">
      <c r="A69" s="68"/>
      <c r="B69" s="68"/>
      <c r="C69" s="68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9.75" customHeight="1" x14ac:dyDescent="0.25">
      <c r="A70" s="68"/>
      <c r="B70" s="68"/>
      <c r="C70" s="68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9.75" customHeight="1" x14ac:dyDescent="0.25">
      <c r="A71" s="68"/>
      <c r="B71" s="68"/>
      <c r="C71" s="68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9.75" customHeight="1" x14ac:dyDescent="0.25">
      <c r="A72" s="68"/>
      <c r="B72" s="68"/>
      <c r="C72" s="68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9.75" customHeight="1" x14ac:dyDescent="0.25">
      <c r="A73" s="68"/>
      <c r="B73" s="68"/>
      <c r="C73" s="68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9.75" customHeight="1" x14ac:dyDescent="0.25">
      <c r="A74" s="68"/>
      <c r="B74" s="68"/>
      <c r="C74" s="68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9.75" customHeight="1" x14ac:dyDescent="0.25">
      <c r="A75" s="68"/>
      <c r="B75" s="68"/>
      <c r="C75" s="68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9.75" customHeight="1" x14ac:dyDescent="0.25">
      <c r="A76" s="68"/>
      <c r="B76" s="68"/>
      <c r="C76" s="68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9.75" customHeight="1" x14ac:dyDescent="0.25">
      <c r="A77" s="68"/>
      <c r="B77" s="68"/>
      <c r="C77" s="68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9.75" customHeight="1" x14ac:dyDescent="0.25">
      <c r="A78" s="68"/>
      <c r="B78" s="68"/>
      <c r="C78" s="68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9.75" customHeight="1" x14ac:dyDescent="0.25">
      <c r="A79" s="68"/>
      <c r="B79" s="68"/>
      <c r="C79" s="68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9.75" customHeight="1" x14ac:dyDescent="0.25">
      <c r="A80" s="68"/>
      <c r="B80" s="68"/>
      <c r="C80" s="68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9.75" customHeight="1" x14ac:dyDescent="0.25">
      <c r="A81" s="68"/>
      <c r="B81" s="68"/>
      <c r="C81" s="68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9.75" customHeight="1" x14ac:dyDescent="0.25">
      <c r="A82" s="68"/>
      <c r="B82" s="68"/>
      <c r="C82" s="68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9.75" customHeight="1" x14ac:dyDescent="0.25">
      <c r="A83" s="68"/>
      <c r="B83" s="68"/>
      <c r="C83" s="68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9.75" customHeight="1" x14ac:dyDescent="0.25">
      <c r="A84" s="68"/>
      <c r="B84" s="68"/>
      <c r="C84" s="68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9.75" customHeight="1" x14ac:dyDescent="0.25">
      <c r="A85" s="68"/>
      <c r="B85" s="68"/>
      <c r="C85" s="68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9.75" customHeight="1" x14ac:dyDescent="0.25">
      <c r="A86" s="68"/>
      <c r="B86" s="68"/>
      <c r="C86" s="68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9.75" customHeight="1" x14ac:dyDescent="0.25">
      <c r="A87" s="68"/>
      <c r="B87" s="68"/>
      <c r="C87" s="68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9.75" customHeight="1" x14ac:dyDescent="0.25">
      <c r="A88" s="68"/>
      <c r="B88" s="68"/>
      <c r="C88" s="68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9.75" customHeight="1" x14ac:dyDescent="0.25">
      <c r="A89" s="68"/>
      <c r="B89" s="68"/>
      <c r="C89" s="68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9.75" customHeight="1" x14ac:dyDescent="0.25">
      <c r="A90" s="68"/>
      <c r="B90" s="68"/>
      <c r="C90" s="68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9.75" customHeight="1" x14ac:dyDescent="0.25">
      <c r="A91" s="68"/>
      <c r="B91" s="68"/>
      <c r="C91" s="68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9.75" customHeight="1" x14ac:dyDescent="0.25">
      <c r="A92" s="68"/>
      <c r="B92" s="68"/>
      <c r="C92" s="68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9.75" customHeight="1" x14ac:dyDescent="0.25">
      <c r="A93" s="68"/>
      <c r="B93" s="68"/>
      <c r="C93" s="68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9.75" customHeight="1" x14ac:dyDescent="0.25">
      <c r="A94" s="68"/>
      <c r="B94" s="68"/>
      <c r="C94" s="68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9.75" customHeight="1" x14ac:dyDescent="0.25">
      <c r="A95" s="68"/>
      <c r="B95" s="68"/>
      <c r="C95" s="68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9.75" customHeight="1" x14ac:dyDescent="0.25">
      <c r="A96" s="68"/>
      <c r="B96" s="68"/>
      <c r="C96" s="68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9.75" customHeight="1" x14ac:dyDescent="0.25">
      <c r="A97" s="68"/>
      <c r="B97" s="68"/>
      <c r="C97" s="68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9.75" customHeight="1" x14ac:dyDescent="0.25">
      <c r="A98" s="68"/>
      <c r="B98" s="68"/>
      <c r="C98" s="68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9.75" customHeight="1" x14ac:dyDescent="0.25">
      <c r="A99" s="68"/>
      <c r="B99" s="68"/>
      <c r="C99" s="68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9.75" customHeight="1" x14ac:dyDescent="0.25">
      <c r="A100" s="68"/>
      <c r="B100" s="68"/>
      <c r="C100" s="68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9.75" customHeight="1" x14ac:dyDescent="0.25">
      <c r="A101" s="68"/>
      <c r="B101" s="68"/>
      <c r="C101" s="68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9.75" customHeight="1" x14ac:dyDescent="0.25">
      <c r="A102" s="68"/>
      <c r="B102" s="68"/>
      <c r="C102" s="68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9.75" customHeight="1" x14ac:dyDescent="0.25">
      <c r="A103" s="68"/>
      <c r="B103" s="68"/>
      <c r="C103" s="68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9.75" customHeight="1" x14ac:dyDescent="0.25">
      <c r="A104" s="68"/>
      <c r="B104" s="68"/>
      <c r="C104" s="68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9.75" customHeight="1" x14ac:dyDescent="0.25">
      <c r="A105" s="68"/>
      <c r="B105" s="68"/>
      <c r="C105" s="68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9.75" customHeight="1" x14ac:dyDescent="0.25">
      <c r="A106" s="68"/>
      <c r="B106" s="68"/>
      <c r="C106" s="68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9.75" customHeight="1" x14ac:dyDescent="0.25">
      <c r="A107" s="68"/>
      <c r="B107" s="68"/>
      <c r="C107" s="68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9.75" customHeight="1" x14ac:dyDescent="0.25">
      <c r="A108" s="68"/>
      <c r="B108" s="68"/>
      <c r="C108" s="68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9.75" customHeight="1" x14ac:dyDescent="0.25">
      <c r="A109" s="68"/>
      <c r="B109" s="68"/>
      <c r="C109" s="68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9.75" customHeight="1" x14ac:dyDescent="0.25">
      <c r="A110" s="68"/>
      <c r="B110" s="68"/>
      <c r="C110" s="68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9.75" customHeight="1" x14ac:dyDescent="0.25">
      <c r="A111" s="68"/>
      <c r="B111" s="68"/>
      <c r="C111" s="68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9.75" customHeight="1" x14ac:dyDescent="0.25">
      <c r="A112" s="68"/>
      <c r="B112" s="68"/>
      <c r="C112" s="68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9.75" customHeight="1" x14ac:dyDescent="0.25">
      <c r="A113" s="68"/>
      <c r="B113" s="68"/>
      <c r="C113" s="68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9.75" customHeight="1" x14ac:dyDescent="0.25">
      <c r="A114" s="68"/>
      <c r="B114" s="68"/>
      <c r="C114" s="68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9.75" customHeight="1" x14ac:dyDescent="0.25">
      <c r="A115" s="68"/>
      <c r="B115" s="68"/>
      <c r="C115" s="68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9.75" customHeight="1" x14ac:dyDescent="0.25">
      <c r="A116" s="68"/>
      <c r="B116" s="68"/>
      <c r="C116" s="68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9.75" customHeight="1" x14ac:dyDescent="0.25">
      <c r="A117" s="68"/>
      <c r="B117" s="68"/>
      <c r="C117" s="68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9.75" customHeight="1" x14ac:dyDescent="0.25">
      <c r="A118" s="68"/>
      <c r="B118" s="68"/>
      <c r="C118" s="68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9.75" customHeight="1" x14ac:dyDescent="0.25">
      <c r="A119" s="68"/>
      <c r="B119" s="68"/>
      <c r="C119" s="68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9.75" customHeight="1" x14ac:dyDescent="0.25">
      <c r="A120" s="68"/>
      <c r="B120" s="68"/>
      <c r="C120" s="68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9.75" customHeight="1" x14ac:dyDescent="0.25">
      <c r="A121" s="68"/>
      <c r="B121" s="68"/>
      <c r="C121" s="68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9.75" customHeight="1" x14ac:dyDescent="0.25">
      <c r="A122" s="68"/>
      <c r="B122" s="68"/>
      <c r="C122" s="68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9.75" customHeight="1" x14ac:dyDescent="0.25">
      <c r="A123" s="68"/>
      <c r="B123" s="68"/>
      <c r="C123" s="68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9.75" customHeight="1" x14ac:dyDescent="0.25">
      <c r="A124" s="68"/>
      <c r="B124" s="68"/>
      <c r="C124" s="68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9.75" customHeight="1" x14ac:dyDescent="0.25">
      <c r="A125" s="68"/>
      <c r="B125" s="68"/>
      <c r="C125" s="68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9.75" customHeight="1" x14ac:dyDescent="0.25">
      <c r="A126" s="68"/>
      <c r="B126" s="68"/>
      <c r="C126" s="68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9.75" customHeight="1" x14ac:dyDescent="0.25">
      <c r="A127" s="68"/>
      <c r="B127" s="68"/>
      <c r="C127" s="68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9.75" customHeight="1" x14ac:dyDescent="0.25">
      <c r="A128" s="68"/>
      <c r="B128" s="68"/>
      <c r="C128" s="68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9.75" customHeight="1" x14ac:dyDescent="0.25">
      <c r="A129" s="68"/>
      <c r="B129" s="68"/>
      <c r="C129" s="68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9.75" customHeight="1" x14ac:dyDescent="0.25">
      <c r="A130" s="68"/>
      <c r="B130" s="68"/>
      <c r="C130" s="68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9.75" customHeight="1" x14ac:dyDescent="0.25">
      <c r="A131" s="68"/>
      <c r="B131" s="68"/>
      <c r="C131" s="68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9.75" customHeight="1" x14ac:dyDescent="0.25">
      <c r="A132" s="68"/>
      <c r="B132" s="68"/>
      <c r="C132" s="68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9.75" customHeight="1" x14ac:dyDescent="0.25">
      <c r="A133" s="68"/>
      <c r="B133" s="68"/>
      <c r="C133" s="68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9.75" customHeight="1" x14ac:dyDescent="0.25">
      <c r="A134" s="68"/>
      <c r="B134" s="68"/>
      <c r="C134" s="68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9.75" customHeight="1" x14ac:dyDescent="0.25">
      <c r="A135" s="68"/>
      <c r="B135" s="68"/>
      <c r="C135" s="68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9.75" customHeight="1" x14ac:dyDescent="0.25">
      <c r="A136" s="68"/>
      <c r="B136" s="68"/>
      <c r="C136" s="68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9.75" customHeight="1" x14ac:dyDescent="0.25">
      <c r="A137" s="68"/>
      <c r="B137" s="68"/>
      <c r="C137" s="68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9.75" customHeight="1" x14ac:dyDescent="0.25">
      <c r="A138" s="68"/>
      <c r="B138" s="68"/>
      <c r="C138" s="68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9.75" customHeight="1" x14ac:dyDescent="0.25">
      <c r="A139" s="68"/>
      <c r="B139" s="68"/>
      <c r="C139" s="68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9.75" customHeight="1" x14ac:dyDescent="0.25">
      <c r="A140" s="68"/>
      <c r="B140" s="68"/>
      <c r="C140" s="68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9.75" customHeight="1" x14ac:dyDescent="0.25">
      <c r="A141" s="68"/>
      <c r="B141" s="68"/>
      <c r="C141" s="68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9.75" customHeight="1" x14ac:dyDescent="0.25">
      <c r="A142" s="68"/>
      <c r="B142" s="68"/>
      <c r="C142" s="68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9.75" customHeight="1" x14ac:dyDescent="0.25">
      <c r="A143" s="68"/>
      <c r="B143" s="68"/>
      <c r="C143" s="68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9.75" customHeight="1" x14ac:dyDescent="0.25">
      <c r="A144" s="68"/>
      <c r="B144" s="68"/>
      <c r="C144" s="68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9.75" customHeight="1" x14ac:dyDescent="0.25">
      <c r="A145" s="68"/>
      <c r="B145" s="68"/>
      <c r="C145" s="68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9.75" customHeight="1" x14ac:dyDescent="0.25">
      <c r="A146" s="68"/>
      <c r="B146" s="68"/>
      <c r="C146" s="68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9.75" customHeight="1" x14ac:dyDescent="0.25">
      <c r="A147" s="68"/>
      <c r="B147" s="68"/>
      <c r="C147" s="68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9.75" customHeight="1" x14ac:dyDescent="0.25">
      <c r="A148" s="68"/>
      <c r="B148" s="68"/>
      <c r="C148" s="68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9.75" customHeight="1" x14ac:dyDescent="0.25">
      <c r="A149" s="68"/>
      <c r="B149" s="68"/>
      <c r="C149" s="68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9.75" customHeight="1" x14ac:dyDescent="0.25">
      <c r="A150" s="68"/>
      <c r="B150" s="68"/>
      <c r="C150" s="68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9.75" customHeight="1" x14ac:dyDescent="0.25">
      <c r="A151" s="68"/>
      <c r="B151" s="68"/>
      <c r="C151" s="68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9.75" customHeight="1" x14ac:dyDescent="0.25">
      <c r="A152" s="68"/>
      <c r="B152" s="68"/>
      <c r="C152" s="68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9.75" customHeight="1" x14ac:dyDescent="0.25">
      <c r="A153" s="68"/>
      <c r="B153" s="68"/>
      <c r="C153" s="68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9.75" customHeight="1" x14ac:dyDescent="0.25">
      <c r="A154" s="68"/>
      <c r="B154" s="68"/>
      <c r="C154" s="68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9.75" customHeight="1" x14ac:dyDescent="0.25">
      <c r="A155" s="68"/>
      <c r="B155" s="68"/>
      <c r="C155" s="68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9.75" customHeight="1" x14ac:dyDescent="0.25">
      <c r="A156" s="68"/>
      <c r="B156" s="68"/>
      <c r="C156" s="68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9.75" customHeight="1" x14ac:dyDescent="0.25">
      <c r="A157" s="68"/>
      <c r="B157" s="68"/>
      <c r="C157" s="68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9.75" customHeight="1" x14ac:dyDescent="0.25">
      <c r="A158" s="68"/>
      <c r="B158" s="68"/>
      <c r="C158" s="68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9.75" customHeight="1" x14ac:dyDescent="0.25">
      <c r="A159" s="68"/>
      <c r="B159" s="68"/>
      <c r="C159" s="68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9.75" customHeight="1" x14ac:dyDescent="0.25">
      <c r="A160" s="68"/>
      <c r="B160" s="68"/>
      <c r="C160" s="68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9.75" customHeight="1" x14ac:dyDescent="0.25">
      <c r="A161" s="68"/>
      <c r="B161" s="68"/>
      <c r="C161" s="68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9.75" customHeight="1" x14ac:dyDescent="0.25">
      <c r="A162" s="68"/>
      <c r="B162" s="68"/>
      <c r="C162" s="68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9.75" customHeight="1" x14ac:dyDescent="0.25">
      <c r="A163" s="68"/>
      <c r="B163" s="68"/>
      <c r="C163" s="68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9.75" customHeight="1" x14ac:dyDescent="0.25">
      <c r="A164" s="68"/>
      <c r="B164" s="68"/>
      <c r="C164" s="68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9.75" customHeight="1" x14ac:dyDescent="0.25">
      <c r="A165" s="68"/>
      <c r="B165" s="68"/>
      <c r="C165" s="68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9.75" customHeight="1" x14ac:dyDescent="0.25">
      <c r="A166" s="68"/>
      <c r="B166" s="68"/>
      <c r="C166" s="68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9.75" customHeight="1" x14ac:dyDescent="0.25">
      <c r="A167" s="68"/>
      <c r="B167" s="68"/>
      <c r="C167" s="68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9.75" customHeight="1" x14ac:dyDescent="0.25">
      <c r="A168" s="68"/>
      <c r="B168" s="68"/>
      <c r="C168" s="68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9.75" customHeight="1" x14ac:dyDescent="0.25">
      <c r="A169" s="68"/>
      <c r="B169" s="68"/>
      <c r="C169" s="68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9.75" customHeight="1" x14ac:dyDescent="0.25">
      <c r="A170" s="68"/>
      <c r="B170" s="68"/>
      <c r="C170" s="68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9.75" customHeight="1" x14ac:dyDescent="0.25">
      <c r="A171" s="68"/>
      <c r="B171" s="68"/>
      <c r="C171" s="68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9.75" customHeight="1" x14ac:dyDescent="0.25">
      <c r="A172" s="68"/>
      <c r="B172" s="68"/>
      <c r="C172" s="68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9.75" customHeight="1" x14ac:dyDescent="0.25">
      <c r="A173" s="68"/>
      <c r="B173" s="68"/>
      <c r="C173" s="68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9.75" customHeight="1" x14ac:dyDescent="0.25">
      <c r="A174" s="68"/>
      <c r="B174" s="68"/>
      <c r="C174" s="68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9.75" customHeight="1" x14ac:dyDescent="0.25">
      <c r="A175" s="68"/>
      <c r="B175" s="68"/>
      <c r="C175" s="68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9.75" customHeight="1" x14ac:dyDescent="0.25">
      <c r="A176" s="68"/>
      <c r="B176" s="68"/>
      <c r="C176" s="68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9.75" customHeight="1" x14ac:dyDescent="0.25">
      <c r="A177" s="68"/>
      <c r="B177" s="68"/>
      <c r="C177" s="68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9.75" customHeight="1" x14ac:dyDescent="0.25">
      <c r="A178" s="68"/>
      <c r="B178" s="68"/>
      <c r="C178" s="68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9.75" customHeight="1" x14ac:dyDescent="0.25">
      <c r="A179" s="68"/>
      <c r="B179" s="68"/>
      <c r="C179" s="68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9.75" customHeight="1" x14ac:dyDescent="0.25">
      <c r="A180" s="68"/>
      <c r="B180" s="68"/>
      <c r="C180" s="68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9.75" customHeight="1" x14ac:dyDescent="0.25">
      <c r="A181" s="68"/>
      <c r="B181" s="68"/>
      <c r="C181" s="68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9.75" customHeight="1" x14ac:dyDescent="0.25">
      <c r="A182" s="68"/>
      <c r="B182" s="68"/>
      <c r="C182" s="68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9.75" customHeight="1" x14ac:dyDescent="0.25">
      <c r="A183" s="68"/>
      <c r="B183" s="68"/>
      <c r="C183" s="68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9.75" customHeight="1" x14ac:dyDescent="0.25">
      <c r="A184" s="68"/>
      <c r="B184" s="68"/>
      <c r="C184" s="68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9.75" customHeight="1" x14ac:dyDescent="0.25">
      <c r="A185" s="68"/>
      <c r="B185" s="68"/>
      <c r="C185" s="68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9.75" customHeight="1" x14ac:dyDescent="0.25">
      <c r="A186" s="68"/>
      <c r="B186" s="68"/>
      <c r="C186" s="68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9.75" customHeight="1" x14ac:dyDescent="0.25">
      <c r="A187" s="68"/>
      <c r="B187" s="68"/>
      <c r="C187" s="68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9.75" customHeight="1" x14ac:dyDescent="0.25">
      <c r="A188" s="68"/>
      <c r="B188" s="68"/>
      <c r="C188" s="68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9.75" customHeight="1" x14ac:dyDescent="0.25">
      <c r="A189" s="68"/>
      <c r="B189" s="68"/>
      <c r="C189" s="68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9.75" customHeight="1" x14ac:dyDescent="0.25">
      <c r="A190" s="68"/>
      <c r="B190" s="68"/>
      <c r="C190" s="68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9.75" customHeight="1" x14ac:dyDescent="0.25">
      <c r="A191" s="68"/>
      <c r="B191" s="68"/>
      <c r="C191" s="68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9.75" customHeight="1" x14ac:dyDescent="0.25">
      <c r="A192" s="68"/>
      <c r="B192" s="68"/>
      <c r="C192" s="68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9.75" customHeight="1" x14ac:dyDescent="0.25">
      <c r="A193" s="68"/>
      <c r="B193" s="68"/>
      <c r="C193" s="68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9.75" customHeight="1" x14ac:dyDescent="0.25">
      <c r="A194" s="68"/>
      <c r="B194" s="68"/>
      <c r="C194" s="68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9.75" customHeight="1" x14ac:dyDescent="0.25">
      <c r="A195" s="68"/>
      <c r="B195" s="68"/>
      <c r="C195" s="68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9.75" customHeight="1" x14ac:dyDescent="0.25">
      <c r="A196" s="68"/>
      <c r="B196" s="68"/>
      <c r="C196" s="68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9.75" customHeight="1" x14ac:dyDescent="0.25">
      <c r="A197" s="68"/>
      <c r="B197" s="68"/>
      <c r="C197" s="68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9.75" customHeight="1" x14ac:dyDescent="0.25">
      <c r="A198" s="68"/>
      <c r="B198" s="68"/>
      <c r="C198" s="68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9.75" customHeight="1" x14ac:dyDescent="0.25">
      <c r="A199" s="68"/>
      <c r="B199" s="68"/>
      <c r="C199" s="68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9.75" customHeight="1" x14ac:dyDescent="0.25">
      <c r="A200" s="68"/>
      <c r="B200" s="68"/>
      <c r="C200" s="68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9.75" customHeight="1" x14ac:dyDescent="0.25">
      <c r="A201" s="68"/>
      <c r="B201" s="68"/>
      <c r="C201" s="68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9.75" customHeight="1" x14ac:dyDescent="0.25">
      <c r="A202" s="68"/>
      <c r="B202" s="68"/>
      <c r="C202" s="68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9.75" customHeight="1" x14ac:dyDescent="0.25">
      <c r="A203" s="68"/>
      <c r="B203" s="68"/>
      <c r="C203" s="68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9.75" customHeight="1" x14ac:dyDescent="0.25">
      <c r="A204" s="68"/>
      <c r="B204" s="68"/>
      <c r="C204" s="68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9.75" customHeight="1" x14ac:dyDescent="0.25">
      <c r="A205" s="68"/>
      <c r="B205" s="68"/>
      <c r="C205" s="68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9.75" customHeight="1" x14ac:dyDescent="0.25">
      <c r="A206" s="68"/>
      <c r="B206" s="68"/>
      <c r="C206" s="68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9.75" customHeight="1" x14ac:dyDescent="0.25">
      <c r="A207" s="68"/>
      <c r="B207" s="68"/>
      <c r="C207" s="68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9.75" customHeight="1" x14ac:dyDescent="0.25">
      <c r="A208" s="68"/>
      <c r="B208" s="68"/>
      <c r="C208" s="68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9.75" customHeight="1" x14ac:dyDescent="0.25">
      <c r="A209" s="68"/>
      <c r="B209" s="68"/>
      <c r="C209" s="68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9.75" customHeight="1" x14ac:dyDescent="0.25">
      <c r="A210" s="68"/>
      <c r="B210" s="68"/>
      <c r="C210" s="68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9.75" customHeight="1" x14ac:dyDescent="0.25">
      <c r="A211" s="68"/>
      <c r="B211" s="68"/>
      <c r="C211" s="68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9.75" customHeight="1" x14ac:dyDescent="0.25">
      <c r="A212" s="68"/>
      <c r="B212" s="68"/>
      <c r="C212" s="68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9.75" customHeight="1" x14ac:dyDescent="0.25">
      <c r="A213" s="68"/>
      <c r="B213" s="68"/>
      <c r="C213" s="68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9.75" customHeight="1" x14ac:dyDescent="0.25">
      <c r="A214" s="68"/>
      <c r="B214" s="68"/>
      <c r="C214" s="68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9.75" customHeight="1" x14ac:dyDescent="0.25">
      <c r="A215" s="68"/>
      <c r="B215" s="68"/>
      <c r="C215" s="68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9.75" customHeight="1" x14ac:dyDescent="0.25">
      <c r="A216" s="68"/>
      <c r="B216" s="68"/>
      <c r="C216" s="68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9.75" customHeight="1" x14ac:dyDescent="0.25">
      <c r="A217" s="68"/>
      <c r="B217" s="68"/>
      <c r="C217" s="68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9.75" customHeight="1" x14ac:dyDescent="0.25">
      <c r="A218" s="68"/>
      <c r="B218" s="68"/>
      <c r="C218" s="68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9.75" customHeight="1" x14ac:dyDescent="0.25">
      <c r="A219" s="68"/>
      <c r="B219" s="68"/>
      <c r="C219" s="68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9.75" customHeight="1" x14ac:dyDescent="0.25">
      <c r="A220" s="68"/>
      <c r="B220" s="68"/>
      <c r="C220" s="68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9.75" customHeight="1" x14ac:dyDescent="0.25">
      <c r="A221" s="68"/>
      <c r="B221" s="68"/>
      <c r="C221" s="68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9.75" customHeight="1" x14ac:dyDescent="0.25">
      <c r="A222" s="68"/>
      <c r="B222" s="68"/>
      <c r="C222" s="68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9.75" customHeight="1" x14ac:dyDescent="0.25">
      <c r="A223" s="68"/>
      <c r="B223" s="68"/>
      <c r="C223" s="68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9.75" customHeight="1" x14ac:dyDescent="0.25">
      <c r="A224" s="68"/>
      <c r="B224" s="68"/>
      <c r="C224" s="68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9.75" customHeight="1" x14ac:dyDescent="0.25">
      <c r="A225" s="68"/>
      <c r="B225" s="68"/>
      <c r="C225" s="68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9.75" customHeight="1" x14ac:dyDescent="0.25">
      <c r="A226" s="68"/>
      <c r="B226" s="68"/>
      <c r="C226" s="68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9.75" customHeight="1" x14ac:dyDescent="0.25">
      <c r="A227" s="68"/>
      <c r="B227" s="68"/>
      <c r="C227" s="68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9.75" customHeight="1" x14ac:dyDescent="0.25">
      <c r="A228" s="68"/>
      <c r="B228" s="68"/>
      <c r="C228" s="68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9.75" customHeight="1" x14ac:dyDescent="0.25">
      <c r="A229" s="68"/>
      <c r="B229" s="68"/>
      <c r="C229" s="68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9.75" customHeight="1" x14ac:dyDescent="0.25">
      <c r="A230" s="68"/>
      <c r="B230" s="68"/>
      <c r="C230" s="68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9.75" customHeight="1" x14ac:dyDescent="0.25">
      <c r="A231" s="68"/>
      <c r="B231" s="68"/>
      <c r="C231" s="68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9.75" customHeight="1" x14ac:dyDescent="0.25">
      <c r="A232" s="68"/>
      <c r="B232" s="68"/>
      <c r="C232" s="68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9.75" customHeight="1" x14ac:dyDescent="0.25">
      <c r="A233" s="68"/>
      <c r="B233" s="68"/>
      <c r="C233" s="68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9.75" customHeight="1" x14ac:dyDescent="0.25">
      <c r="A234" s="68"/>
      <c r="B234" s="68"/>
      <c r="C234" s="68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9.75" customHeight="1" x14ac:dyDescent="0.25">
      <c r="A235" s="68"/>
      <c r="B235" s="68"/>
      <c r="C235" s="68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9.75" customHeight="1" x14ac:dyDescent="0.25">
      <c r="A236" s="68"/>
      <c r="B236" s="68"/>
      <c r="C236" s="68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9.75" customHeight="1" x14ac:dyDescent="0.25">
      <c r="A237" s="68"/>
      <c r="B237" s="68"/>
      <c r="C237" s="68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9.75" customHeight="1" x14ac:dyDescent="0.25">
      <c r="A238" s="68"/>
      <c r="B238" s="68"/>
      <c r="C238" s="68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9.75" customHeight="1" x14ac:dyDescent="0.25">
      <c r="A239" s="68"/>
      <c r="B239" s="68"/>
      <c r="C239" s="68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9.75" customHeight="1" x14ac:dyDescent="0.25">
      <c r="A240" s="68"/>
      <c r="B240" s="68"/>
      <c r="C240" s="68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9.75" customHeight="1" x14ac:dyDescent="0.25">
      <c r="A241" s="68"/>
      <c r="B241" s="68"/>
      <c r="C241" s="68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9.75" customHeight="1" x14ac:dyDescent="0.25">
      <c r="A242" s="68"/>
      <c r="B242" s="68"/>
      <c r="C242" s="68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9.75" customHeight="1" x14ac:dyDescent="0.25">
      <c r="A243" s="68"/>
      <c r="B243" s="68"/>
      <c r="C243" s="68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9.75" customHeight="1" x14ac:dyDescent="0.25">
      <c r="A244" s="68"/>
      <c r="B244" s="68"/>
      <c r="C244" s="68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9.75" customHeight="1" x14ac:dyDescent="0.25">
      <c r="A245" s="68"/>
      <c r="B245" s="68"/>
      <c r="C245" s="68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9.75" customHeight="1" x14ac:dyDescent="0.25">
      <c r="A246" s="68"/>
      <c r="B246" s="68"/>
      <c r="C246" s="68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9.75" customHeight="1" x14ac:dyDescent="0.25">
      <c r="A247" s="68"/>
      <c r="B247" s="68"/>
      <c r="C247" s="68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9.75" customHeight="1" x14ac:dyDescent="0.25">
      <c r="A248" s="68"/>
      <c r="B248" s="68"/>
      <c r="C248" s="68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9.75" customHeight="1" x14ac:dyDescent="0.25">
      <c r="A249" s="68"/>
      <c r="B249" s="68"/>
      <c r="C249" s="68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9.75" customHeight="1" x14ac:dyDescent="0.25">
      <c r="A250" s="68"/>
      <c r="B250" s="68"/>
      <c r="C250" s="68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9.75" customHeight="1" x14ac:dyDescent="0.25">
      <c r="A251" s="68"/>
      <c r="B251" s="68"/>
      <c r="C251" s="68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9.75" customHeight="1" x14ac:dyDescent="0.25">
      <c r="A252" s="68"/>
      <c r="B252" s="68"/>
      <c r="C252" s="68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9.75" customHeight="1" x14ac:dyDescent="0.25">
      <c r="A253" s="68"/>
      <c r="B253" s="68"/>
      <c r="C253" s="68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9.75" customHeight="1" x14ac:dyDescent="0.25">
      <c r="A254" s="68"/>
      <c r="B254" s="68"/>
      <c r="C254" s="68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9.75" customHeight="1" x14ac:dyDescent="0.25">
      <c r="A255" s="68"/>
      <c r="B255" s="68"/>
      <c r="C255" s="68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9.75" customHeight="1" x14ac:dyDescent="0.25">
      <c r="A256" s="68"/>
      <c r="B256" s="68"/>
      <c r="C256" s="68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9.75" customHeight="1" x14ac:dyDescent="0.25">
      <c r="A257" s="68"/>
      <c r="B257" s="68"/>
      <c r="C257" s="68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9.75" customHeight="1" x14ac:dyDescent="0.25">
      <c r="A258" s="68"/>
      <c r="B258" s="68"/>
      <c r="C258" s="68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9.75" customHeight="1" x14ac:dyDescent="0.25">
      <c r="A259" s="68"/>
      <c r="B259" s="68"/>
      <c r="C259" s="68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9.75" customHeight="1" x14ac:dyDescent="0.25">
      <c r="A260" s="68"/>
      <c r="B260" s="68"/>
      <c r="C260" s="68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9.75" customHeight="1" x14ac:dyDescent="0.25">
      <c r="A261" s="68"/>
      <c r="B261" s="68"/>
      <c r="C261" s="68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9.75" customHeight="1" x14ac:dyDescent="0.25">
      <c r="A262" s="68"/>
      <c r="B262" s="68"/>
      <c r="C262" s="68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9.75" customHeight="1" x14ac:dyDescent="0.25">
      <c r="A263" s="68"/>
      <c r="B263" s="68"/>
      <c r="C263" s="68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9.75" customHeight="1" x14ac:dyDescent="0.25">
      <c r="A264" s="68"/>
      <c r="B264" s="68"/>
      <c r="C264" s="68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9.75" customHeight="1" x14ac:dyDescent="0.25">
      <c r="A265" s="68"/>
      <c r="B265" s="68"/>
      <c r="C265" s="68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9.75" customHeight="1" x14ac:dyDescent="0.25">
      <c r="A266" s="68"/>
      <c r="B266" s="68"/>
      <c r="C266" s="68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9.75" customHeight="1" x14ac:dyDescent="0.25">
      <c r="A267" s="68"/>
      <c r="B267" s="68"/>
      <c r="C267" s="68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9.75" customHeight="1" x14ac:dyDescent="0.25">
      <c r="A268" s="68"/>
      <c r="B268" s="68"/>
      <c r="C268" s="68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9.75" customHeight="1" x14ac:dyDescent="0.25">
      <c r="A269" s="68"/>
      <c r="B269" s="68"/>
      <c r="C269" s="68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9.75" customHeight="1" x14ac:dyDescent="0.25">
      <c r="A270" s="68"/>
      <c r="B270" s="68"/>
      <c r="C270" s="68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9.75" customHeight="1" x14ac:dyDescent="0.25">
      <c r="A271" s="68"/>
      <c r="B271" s="68"/>
      <c r="C271" s="68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9.75" customHeight="1" x14ac:dyDescent="0.25">
      <c r="A272" s="68"/>
      <c r="B272" s="68"/>
      <c r="C272" s="68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9.75" customHeight="1" x14ac:dyDescent="0.25">
      <c r="A273" s="68"/>
      <c r="B273" s="68"/>
      <c r="C273" s="68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9.75" customHeight="1" x14ac:dyDescent="0.25">
      <c r="A274" s="68"/>
      <c r="B274" s="68"/>
      <c r="C274" s="68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9.75" customHeight="1" x14ac:dyDescent="0.25">
      <c r="A275" s="68"/>
      <c r="B275" s="68"/>
      <c r="C275" s="68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9.75" customHeight="1" x14ac:dyDescent="0.25">
      <c r="A276" s="68"/>
      <c r="B276" s="68"/>
      <c r="C276" s="68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9.75" customHeight="1" x14ac:dyDescent="0.25">
      <c r="A277" s="68"/>
      <c r="B277" s="68"/>
      <c r="C277" s="68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9.75" customHeight="1" x14ac:dyDescent="0.25">
      <c r="A278" s="68"/>
      <c r="B278" s="68"/>
      <c r="C278" s="68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9.75" customHeight="1" x14ac:dyDescent="0.25">
      <c r="A279" s="68"/>
      <c r="B279" s="68"/>
      <c r="C279" s="68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9.75" customHeight="1" x14ac:dyDescent="0.25">
      <c r="A280" s="68"/>
      <c r="B280" s="68"/>
      <c r="C280" s="68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9.75" customHeight="1" x14ac:dyDescent="0.25">
      <c r="A281" s="68"/>
      <c r="B281" s="68"/>
      <c r="C281" s="68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9.75" customHeight="1" x14ac:dyDescent="0.25">
      <c r="A282" s="68"/>
      <c r="B282" s="68"/>
      <c r="C282" s="68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9.75" customHeight="1" x14ac:dyDescent="0.25">
      <c r="A283" s="68"/>
      <c r="B283" s="68"/>
      <c r="C283" s="68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9.75" customHeight="1" x14ac:dyDescent="0.25">
      <c r="A284" s="68"/>
      <c r="B284" s="68"/>
      <c r="C284" s="68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9.75" customHeight="1" x14ac:dyDescent="0.25">
      <c r="A285" s="68"/>
      <c r="B285" s="68"/>
      <c r="C285" s="68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9.75" customHeight="1" x14ac:dyDescent="0.25">
      <c r="A286" s="68"/>
      <c r="B286" s="68"/>
      <c r="C286" s="68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9.75" customHeight="1" x14ac:dyDescent="0.25">
      <c r="A287" s="68"/>
      <c r="B287" s="68"/>
      <c r="C287" s="68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9.75" customHeight="1" x14ac:dyDescent="0.25">
      <c r="A288" s="68"/>
      <c r="B288" s="68"/>
      <c r="C288" s="68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9.75" customHeight="1" x14ac:dyDescent="0.25">
      <c r="A289" s="68"/>
      <c r="B289" s="68"/>
      <c r="C289" s="68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9.75" customHeight="1" x14ac:dyDescent="0.25">
      <c r="A290" s="68"/>
      <c r="B290" s="68"/>
      <c r="C290" s="68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9.75" customHeight="1" x14ac:dyDescent="0.25">
      <c r="A291" s="68"/>
      <c r="B291" s="68"/>
      <c r="C291" s="68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9.75" customHeight="1" x14ac:dyDescent="0.25">
      <c r="A292" s="68"/>
      <c r="B292" s="68"/>
      <c r="C292" s="68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9.75" customHeight="1" x14ac:dyDescent="0.25">
      <c r="A293" s="68"/>
      <c r="B293" s="68"/>
      <c r="C293" s="68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9.75" customHeight="1" x14ac:dyDescent="0.25">
      <c r="A294" s="68"/>
      <c r="B294" s="68"/>
      <c r="C294" s="68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9.75" customHeight="1" x14ac:dyDescent="0.25">
      <c r="A295" s="68"/>
      <c r="B295" s="68"/>
      <c r="C295" s="68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9.75" customHeight="1" x14ac:dyDescent="0.25">
      <c r="A296" s="68"/>
      <c r="B296" s="68"/>
      <c r="C296" s="68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9.75" customHeight="1" x14ac:dyDescent="0.25">
      <c r="A297" s="68"/>
      <c r="B297" s="68"/>
      <c r="C297" s="68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9.75" customHeight="1" x14ac:dyDescent="0.25">
      <c r="A298" s="68"/>
      <c r="B298" s="68"/>
      <c r="C298" s="68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9.75" customHeight="1" x14ac:dyDescent="0.25">
      <c r="A299" s="68"/>
      <c r="B299" s="68"/>
      <c r="C299" s="68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9.75" customHeight="1" x14ac:dyDescent="0.25">
      <c r="A300" s="68"/>
      <c r="B300" s="68"/>
      <c r="C300" s="68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9.75" customHeight="1" x14ac:dyDescent="0.25">
      <c r="A301" s="68"/>
      <c r="B301" s="68"/>
      <c r="C301" s="68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9.75" customHeight="1" x14ac:dyDescent="0.25">
      <c r="A302" s="68"/>
      <c r="B302" s="68"/>
      <c r="C302" s="68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9.75" customHeight="1" x14ac:dyDescent="0.25">
      <c r="A303" s="68"/>
      <c r="B303" s="68"/>
      <c r="C303" s="68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9.75" customHeight="1" x14ac:dyDescent="0.25">
      <c r="A304" s="68"/>
      <c r="B304" s="68"/>
      <c r="C304" s="68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9.75" customHeight="1" x14ac:dyDescent="0.25">
      <c r="A305" s="68"/>
      <c r="B305" s="68"/>
      <c r="C305" s="68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9.75" customHeight="1" x14ac:dyDescent="0.25">
      <c r="A306" s="68"/>
      <c r="B306" s="68"/>
      <c r="C306" s="68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9.75" customHeight="1" x14ac:dyDescent="0.25">
      <c r="A307" s="68"/>
      <c r="B307" s="68"/>
      <c r="C307" s="68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9.75" customHeight="1" x14ac:dyDescent="0.25">
      <c r="A308" s="68"/>
      <c r="B308" s="68"/>
      <c r="C308" s="68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9.75" customHeight="1" x14ac:dyDescent="0.25">
      <c r="A309" s="68"/>
      <c r="B309" s="68"/>
      <c r="C309" s="68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9.75" customHeight="1" x14ac:dyDescent="0.25">
      <c r="A310" s="68"/>
      <c r="B310" s="68"/>
      <c r="C310" s="68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9.75" customHeight="1" x14ac:dyDescent="0.25">
      <c r="A311" s="68"/>
      <c r="B311" s="68"/>
      <c r="C311" s="68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9.75" customHeight="1" x14ac:dyDescent="0.25">
      <c r="A312" s="68"/>
      <c r="B312" s="68"/>
      <c r="C312" s="68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9.75" customHeight="1" x14ac:dyDescent="0.25">
      <c r="A313" s="68"/>
      <c r="B313" s="68"/>
      <c r="C313" s="68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9.75" customHeight="1" x14ac:dyDescent="0.25">
      <c r="A314" s="68"/>
      <c r="B314" s="68"/>
      <c r="C314" s="68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9.75" customHeight="1" x14ac:dyDescent="0.25">
      <c r="A315" s="68"/>
      <c r="B315" s="68"/>
      <c r="C315" s="68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9.75" customHeight="1" x14ac:dyDescent="0.25">
      <c r="A316" s="68"/>
      <c r="B316" s="68"/>
      <c r="C316" s="68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9.75" customHeight="1" x14ac:dyDescent="0.25">
      <c r="A317" s="68"/>
      <c r="B317" s="68"/>
      <c r="C317" s="68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9.75" customHeight="1" x14ac:dyDescent="0.25">
      <c r="A318" s="68"/>
      <c r="B318" s="68"/>
      <c r="C318" s="68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9.75" customHeight="1" x14ac:dyDescent="0.25">
      <c r="A319" s="68"/>
      <c r="B319" s="68"/>
      <c r="C319" s="68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9.75" customHeight="1" x14ac:dyDescent="0.25">
      <c r="A320" s="68"/>
      <c r="B320" s="68"/>
      <c r="C320" s="68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9.75" customHeight="1" x14ac:dyDescent="0.25">
      <c r="A321" s="68"/>
      <c r="B321" s="68"/>
      <c r="C321" s="68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9.75" customHeight="1" x14ac:dyDescent="0.25">
      <c r="A322" s="68"/>
      <c r="B322" s="68"/>
      <c r="C322" s="68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9.75" customHeight="1" x14ac:dyDescent="0.25">
      <c r="A323" s="68"/>
      <c r="B323" s="68"/>
      <c r="C323" s="68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9.75" customHeight="1" x14ac:dyDescent="0.25">
      <c r="A324" s="68"/>
      <c r="B324" s="68"/>
      <c r="C324" s="68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9.75" customHeight="1" x14ac:dyDescent="0.25">
      <c r="A325" s="68"/>
      <c r="B325" s="68"/>
      <c r="C325" s="68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9.75" customHeight="1" x14ac:dyDescent="0.25">
      <c r="A326" s="68"/>
      <c r="B326" s="68"/>
      <c r="C326" s="68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9.75" customHeight="1" x14ac:dyDescent="0.25">
      <c r="A327" s="68"/>
      <c r="B327" s="68"/>
      <c r="C327" s="68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9.75" customHeight="1" x14ac:dyDescent="0.25">
      <c r="A328" s="68"/>
      <c r="B328" s="68"/>
      <c r="C328" s="68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9.75" customHeight="1" x14ac:dyDescent="0.25">
      <c r="A329" s="68"/>
      <c r="B329" s="68"/>
      <c r="C329" s="68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9.75" customHeight="1" x14ac:dyDescent="0.25">
      <c r="A330" s="68"/>
      <c r="B330" s="68"/>
      <c r="C330" s="68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9.75" customHeight="1" x14ac:dyDescent="0.25">
      <c r="A331" s="68"/>
      <c r="B331" s="68"/>
      <c r="C331" s="68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9.75" customHeight="1" x14ac:dyDescent="0.25">
      <c r="A332" s="68"/>
      <c r="B332" s="68"/>
      <c r="C332" s="68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9.75" customHeight="1" x14ac:dyDescent="0.25">
      <c r="A333" s="68"/>
      <c r="B333" s="68"/>
      <c r="C333" s="68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9.75" customHeight="1" x14ac:dyDescent="0.25">
      <c r="A334" s="68"/>
      <c r="B334" s="68"/>
      <c r="C334" s="68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9.75" customHeight="1" x14ac:dyDescent="0.25">
      <c r="A335" s="68"/>
      <c r="B335" s="68"/>
      <c r="C335" s="68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9.75" customHeight="1" x14ac:dyDescent="0.25">
      <c r="A336" s="68"/>
      <c r="B336" s="68"/>
      <c r="C336" s="68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9.75" customHeight="1" x14ac:dyDescent="0.25">
      <c r="A337" s="68"/>
      <c r="B337" s="68"/>
      <c r="C337" s="68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9.75" customHeight="1" x14ac:dyDescent="0.25">
      <c r="A338" s="68"/>
      <c r="B338" s="68"/>
      <c r="C338" s="68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9.75" customHeight="1" x14ac:dyDescent="0.25">
      <c r="A339" s="68"/>
      <c r="B339" s="68"/>
      <c r="C339" s="68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9.75" customHeight="1" x14ac:dyDescent="0.25">
      <c r="A340" s="68"/>
      <c r="B340" s="68"/>
      <c r="C340" s="68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9.75" customHeight="1" x14ac:dyDescent="0.25">
      <c r="A341" s="68"/>
      <c r="B341" s="68"/>
      <c r="C341" s="68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9.75" customHeight="1" x14ac:dyDescent="0.25">
      <c r="A342" s="68"/>
      <c r="B342" s="68"/>
      <c r="C342" s="68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9.75" customHeight="1" x14ac:dyDescent="0.25">
      <c r="A343" s="68"/>
      <c r="B343" s="68"/>
      <c r="C343" s="68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9.75" customHeight="1" x14ac:dyDescent="0.25">
      <c r="A344" s="68"/>
      <c r="B344" s="68"/>
      <c r="C344" s="68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9.75" customHeight="1" x14ac:dyDescent="0.25">
      <c r="A345" s="68"/>
      <c r="B345" s="68"/>
      <c r="C345" s="68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9.75" customHeight="1" x14ac:dyDescent="0.25">
      <c r="A346" s="68"/>
      <c r="B346" s="68"/>
      <c r="C346" s="68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9.75" customHeight="1" x14ac:dyDescent="0.25">
      <c r="A347" s="68"/>
      <c r="B347" s="68"/>
      <c r="C347" s="68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9.75" customHeight="1" x14ac:dyDescent="0.25">
      <c r="A348" s="68"/>
      <c r="B348" s="68"/>
      <c r="C348" s="68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9.75" customHeight="1" x14ac:dyDescent="0.25">
      <c r="A349" s="68"/>
      <c r="B349" s="68"/>
      <c r="C349" s="68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9.75" customHeight="1" x14ac:dyDescent="0.25">
      <c r="A350" s="68"/>
      <c r="B350" s="68"/>
      <c r="C350" s="68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9.75" customHeight="1" x14ac:dyDescent="0.25">
      <c r="A351" s="68"/>
      <c r="B351" s="68"/>
      <c r="C351" s="68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9.75" customHeight="1" x14ac:dyDescent="0.25">
      <c r="A352" s="68"/>
      <c r="B352" s="68"/>
      <c r="C352" s="68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9.75" customHeight="1" x14ac:dyDescent="0.25">
      <c r="A353" s="68"/>
      <c r="B353" s="68"/>
      <c r="C353" s="68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9.75" customHeight="1" x14ac:dyDescent="0.25">
      <c r="A354" s="68"/>
      <c r="B354" s="68"/>
      <c r="C354" s="68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9.75" customHeight="1" x14ac:dyDescent="0.25">
      <c r="A355" s="68"/>
      <c r="B355" s="68"/>
      <c r="C355" s="68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9.75" customHeight="1" x14ac:dyDescent="0.25">
      <c r="A356" s="68"/>
      <c r="B356" s="68"/>
      <c r="C356" s="68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9.75" customHeight="1" x14ac:dyDescent="0.25">
      <c r="A357" s="68"/>
      <c r="B357" s="68"/>
      <c r="C357" s="68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9.75" customHeight="1" x14ac:dyDescent="0.25">
      <c r="A358" s="68"/>
      <c r="B358" s="68"/>
      <c r="C358" s="68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9.75" customHeight="1" x14ac:dyDescent="0.25">
      <c r="A359" s="68"/>
      <c r="B359" s="68"/>
      <c r="C359" s="68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9.75" customHeight="1" x14ac:dyDescent="0.25">
      <c r="A360" s="68"/>
      <c r="B360" s="68"/>
      <c r="C360" s="68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9.75" customHeight="1" x14ac:dyDescent="0.25">
      <c r="A361" s="68"/>
      <c r="B361" s="68"/>
      <c r="C361" s="68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9.75" customHeight="1" x14ac:dyDescent="0.25">
      <c r="A362" s="68"/>
      <c r="B362" s="68"/>
      <c r="C362" s="68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9.75" customHeight="1" x14ac:dyDescent="0.25">
      <c r="A363" s="68"/>
      <c r="B363" s="68"/>
      <c r="C363" s="68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9.75" customHeight="1" x14ac:dyDescent="0.25">
      <c r="A364" s="68"/>
      <c r="B364" s="68"/>
      <c r="C364" s="68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9.75" customHeight="1" x14ac:dyDescent="0.25">
      <c r="A365" s="68"/>
      <c r="B365" s="68"/>
      <c r="C365" s="68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9.75" customHeight="1" x14ac:dyDescent="0.25">
      <c r="A366" s="68"/>
      <c r="B366" s="68"/>
      <c r="C366" s="68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9.75" customHeight="1" x14ac:dyDescent="0.25">
      <c r="A367" s="68"/>
      <c r="B367" s="68"/>
      <c r="C367" s="68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9.75" customHeight="1" x14ac:dyDescent="0.25">
      <c r="A368" s="68"/>
      <c r="B368" s="68"/>
      <c r="C368" s="68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9.75" customHeight="1" x14ac:dyDescent="0.25">
      <c r="A369" s="68"/>
      <c r="B369" s="68"/>
      <c r="C369" s="68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9.75" customHeight="1" x14ac:dyDescent="0.25">
      <c r="A370" s="68"/>
      <c r="B370" s="68"/>
      <c r="C370" s="68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9.75" customHeight="1" x14ac:dyDescent="0.25">
      <c r="A371" s="68"/>
      <c r="B371" s="68"/>
      <c r="C371" s="68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9.75" customHeight="1" x14ac:dyDescent="0.25">
      <c r="A372" s="68"/>
      <c r="B372" s="68"/>
      <c r="C372" s="68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9.75" customHeight="1" x14ac:dyDescent="0.25">
      <c r="A373" s="68"/>
      <c r="B373" s="68"/>
      <c r="C373" s="68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9.75" customHeight="1" x14ac:dyDescent="0.25">
      <c r="A374" s="68"/>
      <c r="B374" s="68"/>
      <c r="C374" s="68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9.75" customHeight="1" x14ac:dyDescent="0.25">
      <c r="A375" s="68"/>
      <c r="B375" s="68"/>
      <c r="C375" s="68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9.75" customHeight="1" x14ac:dyDescent="0.25">
      <c r="A376" s="68"/>
      <c r="B376" s="68"/>
      <c r="C376" s="68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9.75" customHeight="1" x14ac:dyDescent="0.25">
      <c r="A377" s="68"/>
      <c r="B377" s="68"/>
      <c r="C377" s="68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9.75" customHeight="1" x14ac:dyDescent="0.25">
      <c r="A378" s="68"/>
      <c r="B378" s="68"/>
      <c r="C378" s="68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9.75" customHeight="1" x14ac:dyDescent="0.25">
      <c r="A379" s="68"/>
      <c r="B379" s="68"/>
      <c r="C379" s="68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9.75" customHeight="1" x14ac:dyDescent="0.25">
      <c r="A380" s="68"/>
      <c r="B380" s="68"/>
      <c r="C380" s="68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9.75" customHeight="1" x14ac:dyDescent="0.25">
      <c r="A381" s="68"/>
      <c r="B381" s="68"/>
      <c r="C381" s="68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9.75" customHeight="1" x14ac:dyDescent="0.25">
      <c r="A382" s="68"/>
      <c r="B382" s="68"/>
      <c r="C382" s="68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9.75" customHeight="1" x14ac:dyDescent="0.25">
      <c r="A383" s="68"/>
      <c r="B383" s="68"/>
      <c r="C383" s="68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9.75" customHeight="1" x14ac:dyDescent="0.25">
      <c r="A384" s="68"/>
      <c r="B384" s="68"/>
      <c r="C384" s="68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9.75" customHeight="1" x14ac:dyDescent="0.25">
      <c r="A385" s="68"/>
      <c r="B385" s="68"/>
      <c r="C385" s="68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9.75" customHeight="1" x14ac:dyDescent="0.25">
      <c r="A386" s="68"/>
      <c r="B386" s="68"/>
      <c r="C386" s="68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9.75" customHeight="1" x14ac:dyDescent="0.25">
      <c r="A387" s="68"/>
      <c r="B387" s="68"/>
      <c r="C387" s="68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9.75" customHeight="1" x14ac:dyDescent="0.25">
      <c r="A388" s="68"/>
      <c r="B388" s="68"/>
      <c r="C388" s="68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9.75" customHeight="1" x14ac:dyDescent="0.25">
      <c r="A389" s="68"/>
      <c r="B389" s="68"/>
      <c r="C389" s="68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9.75" customHeight="1" x14ac:dyDescent="0.25">
      <c r="A390" s="68"/>
      <c r="B390" s="68"/>
      <c r="C390" s="68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9.75" customHeight="1" x14ac:dyDescent="0.25">
      <c r="A391" s="68"/>
      <c r="B391" s="68"/>
      <c r="C391" s="68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9.75" customHeight="1" x14ac:dyDescent="0.25">
      <c r="A392" s="68"/>
      <c r="B392" s="68"/>
      <c r="C392" s="68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9.75" customHeight="1" x14ac:dyDescent="0.25">
      <c r="A393" s="68"/>
      <c r="B393" s="68"/>
      <c r="C393" s="68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9.75" customHeight="1" x14ac:dyDescent="0.25">
      <c r="A394" s="68"/>
      <c r="B394" s="68"/>
      <c r="C394" s="68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9.75" customHeight="1" x14ac:dyDescent="0.25">
      <c r="A395" s="68"/>
      <c r="B395" s="68"/>
      <c r="C395" s="68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9.75" customHeight="1" x14ac:dyDescent="0.25">
      <c r="A396" s="68"/>
      <c r="B396" s="68"/>
      <c r="C396" s="68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9.75" customHeight="1" x14ac:dyDescent="0.25">
      <c r="A397" s="68"/>
      <c r="B397" s="68"/>
      <c r="C397" s="68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9.75" customHeight="1" x14ac:dyDescent="0.25">
      <c r="A398" s="68"/>
      <c r="B398" s="68"/>
      <c r="C398" s="68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9.75" customHeight="1" x14ac:dyDescent="0.25">
      <c r="A399" s="68"/>
      <c r="B399" s="68"/>
      <c r="C399" s="68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9.75" customHeight="1" x14ac:dyDescent="0.25">
      <c r="A400" s="68"/>
      <c r="B400" s="68"/>
      <c r="C400" s="68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9.75" customHeight="1" x14ac:dyDescent="0.25">
      <c r="A401" s="68"/>
      <c r="B401" s="68"/>
      <c r="C401" s="68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9.75" customHeight="1" x14ac:dyDescent="0.25">
      <c r="A402" s="68"/>
      <c r="B402" s="68"/>
      <c r="C402" s="68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9.75" customHeight="1" x14ac:dyDescent="0.25">
      <c r="A403" s="68"/>
      <c r="B403" s="68"/>
      <c r="C403" s="68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9.75" customHeight="1" x14ac:dyDescent="0.25">
      <c r="A404" s="68"/>
      <c r="B404" s="68"/>
      <c r="C404" s="68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9.75" customHeight="1" x14ac:dyDescent="0.25">
      <c r="A405" s="68"/>
      <c r="B405" s="68"/>
      <c r="C405" s="68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9.75" customHeight="1" x14ac:dyDescent="0.25">
      <c r="A406" s="68"/>
      <c r="B406" s="68"/>
      <c r="C406" s="68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9.75" customHeight="1" x14ac:dyDescent="0.25">
      <c r="A407" s="68"/>
      <c r="B407" s="68"/>
      <c r="C407" s="68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9.75" customHeight="1" x14ac:dyDescent="0.25">
      <c r="A408" s="68"/>
      <c r="B408" s="68"/>
      <c r="C408" s="68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9.75" customHeight="1" x14ac:dyDescent="0.25">
      <c r="A409" s="68"/>
      <c r="B409" s="68"/>
      <c r="C409" s="68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9.75" customHeight="1" x14ac:dyDescent="0.25">
      <c r="A410" s="68"/>
      <c r="B410" s="68"/>
      <c r="C410" s="68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9.75" customHeight="1" x14ac:dyDescent="0.25">
      <c r="A411" s="68"/>
      <c r="B411" s="68"/>
      <c r="C411" s="68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9.75" customHeight="1" x14ac:dyDescent="0.25">
      <c r="A412" s="68"/>
      <c r="B412" s="68"/>
      <c r="C412" s="68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9.75" customHeight="1" x14ac:dyDescent="0.25">
      <c r="A413" s="68"/>
      <c r="B413" s="68"/>
      <c r="C413" s="68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9.75" customHeight="1" x14ac:dyDescent="0.25">
      <c r="A414" s="68"/>
      <c r="B414" s="68"/>
      <c r="C414" s="68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9.75" customHeight="1" x14ac:dyDescent="0.25">
      <c r="A415" s="68"/>
      <c r="B415" s="68"/>
      <c r="C415" s="68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9.75" customHeight="1" x14ac:dyDescent="0.25">
      <c r="A416" s="68"/>
      <c r="B416" s="68"/>
      <c r="C416" s="68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9.75" customHeight="1" x14ac:dyDescent="0.25">
      <c r="A417" s="68"/>
      <c r="B417" s="68"/>
      <c r="C417" s="68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9.75" customHeight="1" x14ac:dyDescent="0.25">
      <c r="A418" s="68"/>
      <c r="B418" s="68"/>
      <c r="C418" s="68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9.75" customHeight="1" x14ac:dyDescent="0.25">
      <c r="A419" s="68"/>
      <c r="B419" s="68"/>
      <c r="C419" s="68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9.75" customHeight="1" x14ac:dyDescent="0.25">
      <c r="A420" s="68"/>
      <c r="B420" s="68"/>
      <c r="C420" s="68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9.75" customHeight="1" x14ac:dyDescent="0.25">
      <c r="A421" s="68"/>
      <c r="B421" s="68"/>
      <c r="C421" s="68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9.75" customHeight="1" x14ac:dyDescent="0.25">
      <c r="A422" s="68"/>
      <c r="B422" s="68"/>
      <c r="C422" s="68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9.75" customHeight="1" x14ac:dyDescent="0.25">
      <c r="A423" s="68"/>
      <c r="B423" s="68"/>
      <c r="C423" s="68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9.75" customHeight="1" x14ac:dyDescent="0.25">
      <c r="A424" s="68"/>
      <c r="B424" s="68"/>
      <c r="C424" s="68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9.75" customHeight="1" x14ac:dyDescent="0.25">
      <c r="A425" s="68"/>
      <c r="B425" s="68"/>
      <c r="C425" s="68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9.75" customHeight="1" x14ac:dyDescent="0.25">
      <c r="A426" s="68"/>
      <c r="B426" s="68"/>
      <c r="C426" s="68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9.75" customHeight="1" x14ac:dyDescent="0.25">
      <c r="A427" s="68"/>
      <c r="B427" s="68"/>
      <c r="C427" s="68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9.75" customHeight="1" x14ac:dyDescent="0.25">
      <c r="A428" s="68"/>
      <c r="B428" s="68"/>
      <c r="C428" s="68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9.75" customHeight="1" x14ac:dyDescent="0.25">
      <c r="A429" s="68"/>
      <c r="B429" s="68"/>
      <c r="C429" s="68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9.75" customHeight="1" x14ac:dyDescent="0.25">
      <c r="A430" s="68"/>
      <c r="B430" s="68"/>
      <c r="C430" s="68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9.75" customHeight="1" x14ac:dyDescent="0.25">
      <c r="A431" s="68"/>
      <c r="B431" s="68"/>
      <c r="C431" s="68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9.75" customHeight="1" x14ac:dyDescent="0.25">
      <c r="A432" s="68"/>
      <c r="B432" s="68"/>
      <c r="C432" s="68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9.75" customHeight="1" x14ac:dyDescent="0.25">
      <c r="A433" s="68"/>
      <c r="B433" s="68"/>
      <c r="C433" s="68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9.75" customHeight="1" x14ac:dyDescent="0.25">
      <c r="A434" s="68"/>
      <c r="B434" s="68"/>
      <c r="C434" s="68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9.75" customHeight="1" x14ac:dyDescent="0.25">
      <c r="A435" s="68"/>
      <c r="B435" s="68"/>
      <c r="C435" s="68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9.75" customHeight="1" x14ac:dyDescent="0.25">
      <c r="A436" s="68"/>
      <c r="B436" s="68"/>
      <c r="C436" s="68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9.75" customHeight="1" x14ac:dyDescent="0.25">
      <c r="A437" s="68"/>
      <c r="B437" s="68"/>
      <c r="C437" s="68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9.75" customHeight="1" x14ac:dyDescent="0.25">
      <c r="A438" s="68"/>
      <c r="B438" s="68"/>
      <c r="C438" s="68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9.75" customHeight="1" x14ac:dyDescent="0.25">
      <c r="A439" s="68"/>
      <c r="B439" s="68"/>
      <c r="C439" s="68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9.75" customHeight="1" x14ac:dyDescent="0.25">
      <c r="A440" s="68"/>
      <c r="B440" s="68"/>
      <c r="C440" s="68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9.75" customHeight="1" x14ac:dyDescent="0.25">
      <c r="A441" s="68"/>
      <c r="B441" s="68"/>
      <c r="C441" s="68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9.75" customHeight="1" x14ac:dyDescent="0.25">
      <c r="A442" s="68"/>
      <c r="B442" s="68"/>
      <c r="C442" s="68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9.75" customHeight="1" x14ac:dyDescent="0.25">
      <c r="A443" s="68"/>
      <c r="B443" s="68"/>
      <c r="C443" s="68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9.75" customHeight="1" x14ac:dyDescent="0.25">
      <c r="A444" s="68"/>
      <c r="B444" s="68"/>
      <c r="C444" s="68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9.75" customHeight="1" x14ac:dyDescent="0.25">
      <c r="A445" s="68"/>
      <c r="B445" s="68"/>
      <c r="C445" s="68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9.75" customHeight="1" x14ac:dyDescent="0.25">
      <c r="A446" s="68"/>
      <c r="B446" s="68"/>
      <c r="C446" s="68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9.75" customHeight="1" x14ac:dyDescent="0.25">
      <c r="A447" s="68"/>
      <c r="B447" s="68"/>
      <c r="C447" s="68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9.75" customHeight="1" x14ac:dyDescent="0.25">
      <c r="A448" s="68"/>
      <c r="B448" s="68"/>
      <c r="C448" s="68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9.75" customHeight="1" x14ac:dyDescent="0.25">
      <c r="A449" s="68"/>
      <c r="B449" s="68"/>
      <c r="C449" s="68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9.75" customHeight="1" x14ac:dyDescent="0.25">
      <c r="A450" s="68"/>
      <c r="B450" s="68"/>
      <c r="C450" s="68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9.75" customHeight="1" x14ac:dyDescent="0.25">
      <c r="A451" s="68"/>
      <c r="B451" s="68"/>
      <c r="C451" s="68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9.75" customHeight="1" x14ac:dyDescent="0.25">
      <c r="A452" s="68"/>
      <c r="B452" s="68"/>
      <c r="C452" s="68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9.75" customHeight="1" x14ac:dyDescent="0.25">
      <c r="A453" s="68"/>
      <c r="B453" s="68"/>
      <c r="C453" s="68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9.75" customHeight="1" x14ac:dyDescent="0.25">
      <c r="A454" s="68"/>
      <c r="B454" s="68"/>
      <c r="C454" s="68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9.75" customHeight="1" x14ac:dyDescent="0.25">
      <c r="A455" s="68"/>
      <c r="B455" s="68"/>
      <c r="C455" s="68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9.75" customHeight="1" x14ac:dyDescent="0.25">
      <c r="A456" s="68"/>
      <c r="B456" s="68"/>
      <c r="C456" s="68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9.75" customHeight="1" x14ac:dyDescent="0.25">
      <c r="A457" s="68"/>
      <c r="B457" s="68"/>
      <c r="C457" s="68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9.75" customHeight="1" x14ac:dyDescent="0.25">
      <c r="A458" s="68"/>
      <c r="B458" s="68"/>
      <c r="C458" s="68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9.75" customHeight="1" x14ac:dyDescent="0.25">
      <c r="A459" s="68"/>
      <c r="B459" s="68"/>
      <c r="C459" s="68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9.75" customHeight="1" x14ac:dyDescent="0.25">
      <c r="A460" s="68"/>
      <c r="B460" s="68"/>
      <c r="C460" s="68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9.75" customHeight="1" x14ac:dyDescent="0.25">
      <c r="A461" s="68"/>
      <c r="B461" s="68"/>
      <c r="C461" s="68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9.75" customHeight="1" x14ac:dyDescent="0.25">
      <c r="A462" s="68"/>
      <c r="B462" s="68"/>
      <c r="C462" s="68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9.75" customHeight="1" x14ac:dyDescent="0.25">
      <c r="A463" s="68"/>
      <c r="B463" s="68"/>
      <c r="C463" s="68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9.75" customHeight="1" x14ac:dyDescent="0.25">
      <c r="A464" s="68"/>
      <c r="B464" s="68"/>
      <c r="C464" s="68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9.75" customHeight="1" x14ac:dyDescent="0.25">
      <c r="A465" s="68"/>
      <c r="B465" s="68"/>
      <c r="C465" s="68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9.75" customHeight="1" x14ac:dyDescent="0.25">
      <c r="A466" s="68"/>
      <c r="B466" s="68"/>
      <c r="C466" s="68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9.75" customHeight="1" x14ac:dyDescent="0.25">
      <c r="A467" s="68"/>
      <c r="B467" s="68"/>
      <c r="C467" s="68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9.75" customHeight="1" x14ac:dyDescent="0.25">
      <c r="A468" s="68"/>
      <c r="B468" s="68"/>
      <c r="C468" s="68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9.75" customHeight="1" x14ac:dyDescent="0.25">
      <c r="A469" s="68"/>
      <c r="B469" s="68"/>
      <c r="C469" s="68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9.75" customHeight="1" x14ac:dyDescent="0.25">
      <c r="A470" s="68"/>
      <c r="B470" s="68"/>
      <c r="C470" s="68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9.75" customHeight="1" x14ac:dyDescent="0.25">
      <c r="A471" s="68"/>
      <c r="B471" s="68"/>
      <c r="C471" s="68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9.75" customHeight="1" x14ac:dyDescent="0.25">
      <c r="A472" s="68"/>
      <c r="B472" s="68"/>
      <c r="C472" s="68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9.75" customHeight="1" x14ac:dyDescent="0.25">
      <c r="A473" s="68"/>
      <c r="B473" s="68"/>
      <c r="C473" s="68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9.75" customHeight="1" x14ac:dyDescent="0.25">
      <c r="A474" s="68"/>
      <c r="B474" s="68"/>
      <c r="C474" s="68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9.75" customHeight="1" x14ac:dyDescent="0.25">
      <c r="A475" s="68"/>
      <c r="B475" s="68"/>
      <c r="C475" s="68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9.75" customHeight="1" x14ac:dyDescent="0.25">
      <c r="A476" s="68"/>
      <c r="B476" s="68"/>
      <c r="C476" s="68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9.75" customHeight="1" x14ac:dyDescent="0.25">
      <c r="A477" s="68"/>
      <c r="B477" s="68"/>
      <c r="C477" s="68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9.75" customHeight="1" x14ac:dyDescent="0.25">
      <c r="A478" s="68"/>
      <c r="B478" s="68"/>
      <c r="C478" s="68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9.75" customHeight="1" x14ac:dyDescent="0.25">
      <c r="A479" s="68"/>
      <c r="B479" s="68"/>
      <c r="C479" s="68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9.75" customHeight="1" x14ac:dyDescent="0.25">
      <c r="A480" s="68"/>
      <c r="B480" s="68"/>
      <c r="C480" s="68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9.75" customHeight="1" x14ac:dyDescent="0.25">
      <c r="A481" s="68"/>
      <c r="B481" s="68"/>
      <c r="C481" s="68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9.75" customHeight="1" x14ac:dyDescent="0.25">
      <c r="A482" s="68"/>
      <c r="B482" s="68"/>
      <c r="C482" s="68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9.75" customHeight="1" x14ac:dyDescent="0.25">
      <c r="A483" s="68"/>
      <c r="B483" s="68"/>
      <c r="C483" s="68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9.75" customHeight="1" x14ac:dyDescent="0.25">
      <c r="A484" s="68"/>
      <c r="B484" s="68"/>
      <c r="C484" s="68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9.75" customHeight="1" x14ac:dyDescent="0.25">
      <c r="A485" s="68"/>
      <c r="B485" s="68"/>
      <c r="C485" s="68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9.75" customHeight="1" x14ac:dyDescent="0.25">
      <c r="A486" s="68"/>
      <c r="B486" s="68"/>
      <c r="C486" s="68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9.75" customHeight="1" x14ac:dyDescent="0.25">
      <c r="A487" s="68"/>
      <c r="B487" s="68"/>
      <c r="C487" s="68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9.75" customHeight="1" x14ac:dyDescent="0.25">
      <c r="A488" s="68"/>
      <c r="B488" s="68"/>
      <c r="C488" s="68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9.75" customHeight="1" x14ac:dyDescent="0.25">
      <c r="A489" s="68"/>
      <c r="B489" s="68"/>
      <c r="C489" s="68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9.75" customHeight="1" x14ac:dyDescent="0.25">
      <c r="A490" s="68"/>
      <c r="B490" s="68"/>
      <c r="C490" s="68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9.75" customHeight="1" x14ac:dyDescent="0.25">
      <c r="A491" s="68"/>
      <c r="B491" s="68"/>
      <c r="C491" s="68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9.75" customHeight="1" x14ac:dyDescent="0.25">
      <c r="A492" s="68"/>
      <c r="B492" s="68"/>
      <c r="C492" s="68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9.75" customHeight="1" x14ac:dyDescent="0.25">
      <c r="A493" s="68"/>
      <c r="B493" s="68"/>
      <c r="C493" s="68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9.75" customHeight="1" x14ac:dyDescent="0.25">
      <c r="A494" s="68"/>
      <c r="B494" s="68"/>
      <c r="C494" s="68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9.75" customHeight="1" x14ac:dyDescent="0.25">
      <c r="A495" s="68"/>
      <c r="B495" s="68"/>
      <c r="C495" s="68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9.75" customHeight="1" x14ac:dyDescent="0.25">
      <c r="A496" s="68"/>
      <c r="B496" s="68"/>
      <c r="C496" s="68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9.75" customHeight="1" x14ac:dyDescent="0.25">
      <c r="A497" s="68"/>
      <c r="B497" s="68"/>
      <c r="C497" s="68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9.75" customHeight="1" x14ac:dyDescent="0.25">
      <c r="A498" s="68"/>
      <c r="B498" s="68"/>
      <c r="C498" s="68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9.75" customHeight="1" x14ac:dyDescent="0.25">
      <c r="A499" s="68"/>
      <c r="B499" s="68"/>
      <c r="C499" s="68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9.75" customHeight="1" x14ac:dyDescent="0.25">
      <c r="A500" s="68"/>
      <c r="B500" s="68"/>
      <c r="C500" s="68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9.75" customHeight="1" x14ac:dyDescent="0.25">
      <c r="A501" s="68"/>
      <c r="B501" s="68"/>
      <c r="C501" s="68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9.75" customHeight="1" x14ac:dyDescent="0.25">
      <c r="A502" s="68"/>
      <c r="B502" s="68"/>
      <c r="C502" s="68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9.75" customHeight="1" x14ac:dyDescent="0.25">
      <c r="A503" s="68"/>
      <c r="B503" s="68"/>
      <c r="C503" s="68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9.75" customHeight="1" x14ac:dyDescent="0.25">
      <c r="A504" s="68"/>
      <c r="B504" s="68"/>
      <c r="C504" s="68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9.75" customHeight="1" x14ac:dyDescent="0.25">
      <c r="A505" s="68"/>
      <c r="B505" s="68"/>
      <c r="C505" s="68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9.75" customHeight="1" x14ac:dyDescent="0.25">
      <c r="A506" s="68"/>
      <c r="B506" s="68"/>
      <c r="C506" s="68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9.75" customHeight="1" x14ac:dyDescent="0.25">
      <c r="A507" s="68"/>
      <c r="B507" s="68"/>
      <c r="C507" s="68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9.75" customHeight="1" x14ac:dyDescent="0.25">
      <c r="A508" s="68"/>
      <c r="B508" s="68"/>
      <c r="C508" s="68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9.75" customHeight="1" x14ac:dyDescent="0.25">
      <c r="A509" s="68"/>
      <c r="B509" s="68"/>
      <c r="C509" s="68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9.75" customHeight="1" x14ac:dyDescent="0.25">
      <c r="A510" s="68"/>
      <c r="B510" s="68"/>
      <c r="C510" s="68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9.75" customHeight="1" x14ac:dyDescent="0.25">
      <c r="A511" s="68"/>
      <c r="B511" s="68"/>
      <c r="C511" s="68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9.75" customHeight="1" x14ac:dyDescent="0.25">
      <c r="A512" s="68"/>
      <c r="B512" s="68"/>
      <c r="C512" s="68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9.75" customHeight="1" x14ac:dyDescent="0.25">
      <c r="A513" s="68"/>
      <c r="B513" s="68"/>
      <c r="C513" s="68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9.75" customHeight="1" x14ac:dyDescent="0.25">
      <c r="A514" s="68"/>
      <c r="B514" s="68"/>
      <c r="C514" s="68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9.75" customHeight="1" x14ac:dyDescent="0.25">
      <c r="A515" s="68"/>
      <c r="B515" s="68"/>
      <c r="C515" s="68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9.75" customHeight="1" x14ac:dyDescent="0.25">
      <c r="A516" s="68"/>
      <c r="B516" s="68"/>
      <c r="C516" s="68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9.75" customHeight="1" x14ac:dyDescent="0.25">
      <c r="A517" s="68"/>
      <c r="B517" s="68"/>
      <c r="C517" s="68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9.75" customHeight="1" x14ac:dyDescent="0.25">
      <c r="A518" s="68"/>
      <c r="B518" s="68"/>
      <c r="C518" s="68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9.75" customHeight="1" x14ac:dyDescent="0.25">
      <c r="A519" s="68"/>
      <c r="B519" s="68"/>
      <c r="C519" s="68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9.75" customHeight="1" x14ac:dyDescent="0.25">
      <c r="A520" s="68"/>
      <c r="B520" s="68"/>
      <c r="C520" s="68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9.75" customHeight="1" x14ac:dyDescent="0.25">
      <c r="A521" s="68"/>
      <c r="B521" s="68"/>
      <c r="C521" s="68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9.75" customHeight="1" x14ac:dyDescent="0.25">
      <c r="A522" s="68"/>
      <c r="B522" s="68"/>
      <c r="C522" s="68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9.75" customHeight="1" x14ac:dyDescent="0.25">
      <c r="A523" s="68"/>
      <c r="B523" s="68"/>
      <c r="C523" s="68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9.75" customHeight="1" x14ac:dyDescent="0.25">
      <c r="A524" s="68"/>
      <c r="B524" s="68"/>
      <c r="C524" s="68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9.75" customHeight="1" x14ac:dyDescent="0.25">
      <c r="A525" s="68"/>
      <c r="B525" s="68"/>
      <c r="C525" s="68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9.75" customHeight="1" x14ac:dyDescent="0.25">
      <c r="A526" s="68"/>
      <c r="B526" s="68"/>
      <c r="C526" s="68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9.75" customHeight="1" x14ac:dyDescent="0.25">
      <c r="A527" s="68"/>
      <c r="B527" s="68"/>
      <c r="C527" s="68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9.75" customHeight="1" x14ac:dyDescent="0.25">
      <c r="A528" s="68"/>
      <c r="B528" s="68"/>
      <c r="C528" s="68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9.75" customHeight="1" x14ac:dyDescent="0.25">
      <c r="A529" s="68"/>
      <c r="B529" s="68"/>
      <c r="C529" s="68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9.75" customHeight="1" x14ac:dyDescent="0.25">
      <c r="A530" s="68"/>
      <c r="B530" s="68"/>
      <c r="C530" s="68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9.75" customHeight="1" x14ac:dyDescent="0.25">
      <c r="A531" s="68"/>
      <c r="B531" s="68"/>
      <c r="C531" s="68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9.75" customHeight="1" x14ac:dyDescent="0.25">
      <c r="A532" s="68"/>
      <c r="B532" s="68"/>
      <c r="C532" s="68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9.75" customHeight="1" x14ac:dyDescent="0.25">
      <c r="A533" s="68"/>
      <c r="B533" s="68"/>
      <c r="C533" s="68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9.75" customHeight="1" x14ac:dyDescent="0.25">
      <c r="A534" s="68"/>
      <c r="B534" s="68"/>
      <c r="C534" s="68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9.75" customHeight="1" x14ac:dyDescent="0.25">
      <c r="A535" s="68"/>
      <c r="B535" s="68"/>
      <c r="C535" s="68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9.75" customHeight="1" x14ac:dyDescent="0.25">
      <c r="A536" s="68"/>
      <c r="B536" s="68"/>
      <c r="C536" s="68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9.75" customHeight="1" x14ac:dyDescent="0.25">
      <c r="A537" s="68"/>
      <c r="B537" s="68"/>
      <c r="C537" s="68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9.75" customHeight="1" x14ac:dyDescent="0.25">
      <c r="A538" s="68"/>
      <c r="B538" s="68"/>
      <c r="C538" s="68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9.75" customHeight="1" x14ac:dyDescent="0.25">
      <c r="A539" s="68"/>
      <c r="B539" s="68"/>
      <c r="C539" s="68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9.75" customHeight="1" x14ac:dyDescent="0.25">
      <c r="A540" s="68"/>
      <c r="B540" s="68"/>
      <c r="C540" s="68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9.75" customHeight="1" x14ac:dyDescent="0.25">
      <c r="A541" s="68"/>
      <c r="B541" s="68"/>
      <c r="C541" s="68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9.75" customHeight="1" x14ac:dyDescent="0.25">
      <c r="A542" s="68"/>
      <c r="B542" s="68"/>
      <c r="C542" s="68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9.75" customHeight="1" x14ac:dyDescent="0.25">
      <c r="A543" s="68"/>
      <c r="B543" s="68"/>
      <c r="C543" s="68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9.75" customHeight="1" x14ac:dyDescent="0.25">
      <c r="A544" s="68"/>
      <c r="B544" s="68"/>
      <c r="C544" s="68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9.75" customHeight="1" x14ac:dyDescent="0.25">
      <c r="A545" s="68"/>
      <c r="B545" s="68"/>
      <c r="C545" s="68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9.75" customHeight="1" x14ac:dyDescent="0.25">
      <c r="A546" s="68"/>
      <c r="B546" s="68"/>
      <c r="C546" s="68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9.75" customHeight="1" x14ac:dyDescent="0.25">
      <c r="A547" s="68"/>
      <c r="B547" s="68"/>
      <c r="C547" s="68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9.75" customHeight="1" x14ac:dyDescent="0.25">
      <c r="A548" s="68"/>
      <c r="B548" s="68"/>
      <c r="C548" s="68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9.75" customHeight="1" x14ac:dyDescent="0.25">
      <c r="A549" s="68"/>
      <c r="B549" s="68"/>
      <c r="C549" s="68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9.75" customHeight="1" x14ac:dyDescent="0.25">
      <c r="A550" s="68"/>
      <c r="B550" s="68"/>
      <c r="C550" s="68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9.75" customHeight="1" x14ac:dyDescent="0.25">
      <c r="A551" s="68"/>
      <c r="B551" s="68"/>
      <c r="C551" s="68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9.75" customHeight="1" x14ac:dyDescent="0.25">
      <c r="A552" s="68"/>
      <c r="B552" s="68"/>
      <c r="C552" s="68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9.75" customHeight="1" x14ac:dyDescent="0.25">
      <c r="A553" s="68"/>
      <c r="B553" s="68"/>
      <c r="C553" s="68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9.75" customHeight="1" x14ac:dyDescent="0.25">
      <c r="A554" s="68"/>
      <c r="B554" s="68"/>
      <c r="C554" s="68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9.75" customHeight="1" x14ac:dyDescent="0.25">
      <c r="A555" s="68"/>
      <c r="B555" s="68"/>
      <c r="C555" s="68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9.75" customHeight="1" x14ac:dyDescent="0.25">
      <c r="A556" s="68"/>
      <c r="B556" s="68"/>
      <c r="C556" s="68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9.75" customHeight="1" x14ac:dyDescent="0.25">
      <c r="A557" s="68"/>
      <c r="B557" s="68"/>
      <c r="C557" s="68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9.75" customHeight="1" x14ac:dyDescent="0.25">
      <c r="A558" s="68"/>
      <c r="B558" s="68"/>
      <c r="C558" s="68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9.75" customHeight="1" x14ac:dyDescent="0.25">
      <c r="A559" s="68"/>
      <c r="B559" s="68"/>
      <c r="C559" s="68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9.75" customHeight="1" x14ac:dyDescent="0.25">
      <c r="A560" s="68"/>
      <c r="B560" s="68"/>
      <c r="C560" s="68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9.75" customHeight="1" x14ac:dyDescent="0.25">
      <c r="A561" s="68"/>
      <c r="B561" s="68"/>
      <c r="C561" s="68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9.75" customHeight="1" x14ac:dyDescent="0.25">
      <c r="A562" s="68"/>
      <c r="B562" s="68"/>
      <c r="C562" s="68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9.75" customHeight="1" x14ac:dyDescent="0.25">
      <c r="A563" s="68"/>
      <c r="B563" s="68"/>
      <c r="C563" s="68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9.75" customHeight="1" x14ac:dyDescent="0.25">
      <c r="A564" s="68"/>
      <c r="B564" s="68"/>
      <c r="C564" s="68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9.75" customHeight="1" x14ac:dyDescent="0.25">
      <c r="A565" s="68"/>
      <c r="B565" s="68"/>
      <c r="C565" s="68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9.75" customHeight="1" x14ac:dyDescent="0.25">
      <c r="A566" s="68"/>
      <c r="B566" s="68"/>
      <c r="C566" s="68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9.75" customHeight="1" x14ac:dyDescent="0.25">
      <c r="A567" s="68"/>
      <c r="B567" s="68"/>
      <c r="C567" s="68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9.75" customHeight="1" x14ac:dyDescent="0.25">
      <c r="A568" s="68"/>
      <c r="B568" s="68"/>
      <c r="C568" s="68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9.75" customHeight="1" x14ac:dyDescent="0.25">
      <c r="A569" s="68"/>
      <c r="B569" s="68"/>
      <c r="C569" s="68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9.75" customHeight="1" x14ac:dyDescent="0.25">
      <c r="A570" s="68"/>
      <c r="B570" s="68"/>
      <c r="C570" s="68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9.75" customHeight="1" x14ac:dyDescent="0.25">
      <c r="A571" s="68"/>
      <c r="B571" s="68"/>
      <c r="C571" s="68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9.75" customHeight="1" x14ac:dyDescent="0.25">
      <c r="A572" s="68"/>
      <c r="B572" s="68"/>
      <c r="C572" s="68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9.75" customHeight="1" x14ac:dyDescent="0.25">
      <c r="A573" s="68"/>
      <c r="B573" s="68"/>
      <c r="C573" s="68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9.75" customHeight="1" x14ac:dyDescent="0.25">
      <c r="A574" s="68"/>
      <c r="B574" s="68"/>
      <c r="C574" s="68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9.75" customHeight="1" x14ac:dyDescent="0.25">
      <c r="A575" s="68"/>
      <c r="B575" s="68"/>
      <c r="C575" s="68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9.75" customHeight="1" x14ac:dyDescent="0.25">
      <c r="A576" s="68"/>
      <c r="B576" s="68"/>
      <c r="C576" s="68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9.75" customHeight="1" x14ac:dyDescent="0.25">
      <c r="A577" s="68"/>
      <c r="B577" s="68"/>
      <c r="C577" s="68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9.75" customHeight="1" x14ac:dyDescent="0.25">
      <c r="A578" s="68"/>
      <c r="B578" s="68"/>
      <c r="C578" s="68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9.75" customHeight="1" x14ac:dyDescent="0.25">
      <c r="A579" s="68"/>
      <c r="B579" s="68"/>
      <c r="C579" s="68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9.75" customHeight="1" x14ac:dyDescent="0.25">
      <c r="A580" s="68"/>
      <c r="B580" s="68"/>
      <c r="C580" s="68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9.75" customHeight="1" x14ac:dyDescent="0.25">
      <c r="A581" s="68"/>
      <c r="B581" s="68"/>
      <c r="C581" s="68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9.75" customHeight="1" x14ac:dyDescent="0.25">
      <c r="A582" s="68"/>
      <c r="B582" s="68"/>
      <c r="C582" s="68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9.75" customHeight="1" x14ac:dyDescent="0.25">
      <c r="A583" s="68"/>
      <c r="B583" s="68"/>
      <c r="C583" s="68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9.75" customHeight="1" x14ac:dyDescent="0.25">
      <c r="A584" s="68"/>
      <c r="B584" s="68"/>
      <c r="C584" s="68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9.75" customHeight="1" x14ac:dyDescent="0.25">
      <c r="A585" s="68"/>
      <c r="B585" s="68"/>
      <c r="C585" s="68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9.75" customHeight="1" x14ac:dyDescent="0.25">
      <c r="A586" s="68"/>
      <c r="B586" s="68"/>
      <c r="C586" s="68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9.75" customHeight="1" x14ac:dyDescent="0.25">
      <c r="A587" s="68"/>
      <c r="B587" s="68"/>
      <c r="C587" s="68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9.75" customHeight="1" x14ac:dyDescent="0.25">
      <c r="A588" s="68"/>
      <c r="B588" s="68"/>
      <c r="C588" s="68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9.75" customHeight="1" x14ac:dyDescent="0.25">
      <c r="A589" s="68"/>
      <c r="B589" s="68"/>
      <c r="C589" s="68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9.75" customHeight="1" x14ac:dyDescent="0.25">
      <c r="A590" s="68"/>
      <c r="B590" s="68"/>
      <c r="C590" s="68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9.75" customHeight="1" x14ac:dyDescent="0.25">
      <c r="A591" s="68"/>
      <c r="B591" s="68"/>
      <c r="C591" s="68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9.75" customHeight="1" x14ac:dyDescent="0.25">
      <c r="A592" s="68"/>
      <c r="B592" s="68"/>
      <c r="C592" s="68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9.75" customHeight="1" x14ac:dyDescent="0.25">
      <c r="A593" s="68"/>
      <c r="B593" s="68"/>
      <c r="C593" s="68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9.75" customHeight="1" x14ac:dyDescent="0.25">
      <c r="A594" s="68"/>
      <c r="B594" s="68"/>
      <c r="C594" s="68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9.75" customHeight="1" x14ac:dyDescent="0.25">
      <c r="A595" s="68"/>
      <c r="B595" s="68"/>
      <c r="C595" s="68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9.75" customHeight="1" x14ac:dyDescent="0.25">
      <c r="A596" s="68"/>
      <c r="B596" s="68"/>
      <c r="C596" s="68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9.75" customHeight="1" x14ac:dyDescent="0.25">
      <c r="A597" s="68"/>
      <c r="B597" s="68"/>
      <c r="C597" s="68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9.75" customHeight="1" x14ac:dyDescent="0.25">
      <c r="A598" s="68"/>
      <c r="B598" s="68"/>
      <c r="C598" s="68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9.75" customHeight="1" x14ac:dyDescent="0.25">
      <c r="A599" s="68"/>
      <c r="B599" s="68"/>
      <c r="C599" s="68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9.75" customHeight="1" x14ac:dyDescent="0.25">
      <c r="A600" s="68"/>
      <c r="B600" s="68"/>
      <c r="C600" s="68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9.75" customHeight="1" x14ac:dyDescent="0.25">
      <c r="A601" s="68"/>
      <c r="B601" s="68"/>
      <c r="C601" s="68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9.75" customHeight="1" x14ac:dyDescent="0.25">
      <c r="A602" s="68"/>
      <c r="B602" s="68"/>
      <c r="C602" s="68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9.75" customHeight="1" x14ac:dyDescent="0.25">
      <c r="A603" s="68"/>
      <c r="B603" s="68"/>
      <c r="C603" s="68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9.75" customHeight="1" x14ac:dyDescent="0.25">
      <c r="A604" s="68"/>
      <c r="B604" s="68"/>
      <c r="C604" s="68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9.75" customHeight="1" x14ac:dyDescent="0.25">
      <c r="A605" s="68"/>
      <c r="B605" s="68"/>
      <c r="C605" s="68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9.75" customHeight="1" x14ac:dyDescent="0.25">
      <c r="A606" s="68"/>
      <c r="B606" s="68"/>
      <c r="C606" s="68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9.75" customHeight="1" x14ac:dyDescent="0.25">
      <c r="A607" s="68"/>
      <c r="B607" s="68"/>
      <c r="C607" s="68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9.75" customHeight="1" x14ac:dyDescent="0.25">
      <c r="A608" s="68"/>
      <c r="B608" s="68"/>
      <c r="C608" s="68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9.75" customHeight="1" x14ac:dyDescent="0.25">
      <c r="A609" s="68"/>
      <c r="B609" s="68"/>
      <c r="C609" s="68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9.75" customHeight="1" x14ac:dyDescent="0.25">
      <c r="A610" s="68"/>
      <c r="B610" s="68"/>
      <c r="C610" s="68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9.75" customHeight="1" x14ac:dyDescent="0.25">
      <c r="A611" s="68"/>
      <c r="B611" s="68"/>
      <c r="C611" s="68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9.75" customHeight="1" x14ac:dyDescent="0.25">
      <c r="A612" s="68"/>
      <c r="B612" s="68"/>
      <c r="C612" s="68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9.75" customHeight="1" x14ac:dyDescent="0.25">
      <c r="A613" s="68"/>
      <c r="B613" s="68"/>
      <c r="C613" s="68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9.75" customHeight="1" x14ac:dyDescent="0.25">
      <c r="A614" s="68"/>
      <c r="B614" s="68"/>
      <c r="C614" s="68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9.75" customHeight="1" x14ac:dyDescent="0.25">
      <c r="A615" s="68"/>
      <c r="B615" s="68"/>
      <c r="C615" s="68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9.75" customHeight="1" x14ac:dyDescent="0.25">
      <c r="A616" s="68"/>
      <c r="B616" s="68"/>
      <c r="C616" s="68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9.75" customHeight="1" x14ac:dyDescent="0.25">
      <c r="A617" s="68"/>
      <c r="B617" s="68"/>
      <c r="C617" s="68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9.75" customHeight="1" x14ac:dyDescent="0.25">
      <c r="A618" s="68"/>
      <c r="B618" s="68"/>
      <c r="C618" s="68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9.75" customHeight="1" x14ac:dyDescent="0.25">
      <c r="A619" s="68"/>
      <c r="B619" s="68"/>
      <c r="C619" s="68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9.75" customHeight="1" x14ac:dyDescent="0.25">
      <c r="A620" s="68"/>
      <c r="B620" s="68"/>
      <c r="C620" s="68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9.75" customHeight="1" x14ac:dyDescent="0.25">
      <c r="A621" s="68"/>
      <c r="B621" s="68"/>
      <c r="C621" s="68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9.75" customHeight="1" x14ac:dyDescent="0.25">
      <c r="A622" s="68"/>
      <c r="B622" s="68"/>
      <c r="C622" s="68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9.75" customHeight="1" x14ac:dyDescent="0.25">
      <c r="A623" s="68"/>
      <c r="B623" s="68"/>
      <c r="C623" s="68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9.75" customHeight="1" x14ac:dyDescent="0.25">
      <c r="A624" s="68"/>
      <c r="B624" s="68"/>
      <c r="C624" s="68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9.75" customHeight="1" x14ac:dyDescent="0.25">
      <c r="A625" s="68"/>
      <c r="B625" s="68"/>
      <c r="C625" s="68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9.75" customHeight="1" x14ac:dyDescent="0.25">
      <c r="A626" s="68"/>
      <c r="B626" s="68"/>
      <c r="C626" s="68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9.75" customHeight="1" x14ac:dyDescent="0.25">
      <c r="A627" s="68"/>
      <c r="B627" s="68"/>
      <c r="C627" s="68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9.75" customHeight="1" x14ac:dyDescent="0.25">
      <c r="A628" s="68"/>
      <c r="B628" s="68"/>
      <c r="C628" s="68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9.75" customHeight="1" x14ac:dyDescent="0.25">
      <c r="A629" s="68"/>
      <c r="B629" s="68"/>
      <c r="C629" s="68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9.75" customHeight="1" x14ac:dyDescent="0.25">
      <c r="A630" s="68"/>
      <c r="B630" s="68"/>
      <c r="C630" s="68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9.75" customHeight="1" x14ac:dyDescent="0.25">
      <c r="A631" s="68"/>
      <c r="B631" s="68"/>
      <c r="C631" s="68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9.75" customHeight="1" x14ac:dyDescent="0.25">
      <c r="A632" s="68"/>
      <c r="B632" s="68"/>
      <c r="C632" s="68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9.75" customHeight="1" x14ac:dyDescent="0.25">
      <c r="A633" s="68"/>
      <c r="B633" s="68"/>
      <c r="C633" s="68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9.75" customHeight="1" x14ac:dyDescent="0.25">
      <c r="A634" s="68"/>
      <c r="B634" s="68"/>
      <c r="C634" s="68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9.75" customHeight="1" x14ac:dyDescent="0.25">
      <c r="A635" s="68"/>
      <c r="B635" s="68"/>
      <c r="C635" s="68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9.75" customHeight="1" x14ac:dyDescent="0.25">
      <c r="A636" s="68"/>
      <c r="B636" s="68"/>
      <c r="C636" s="68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9.75" customHeight="1" x14ac:dyDescent="0.25">
      <c r="A637" s="68"/>
      <c r="B637" s="68"/>
      <c r="C637" s="68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9.75" customHeight="1" x14ac:dyDescent="0.25">
      <c r="A638" s="68"/>
      <c r="B638" s="68"/>
      <c r="C638" s="68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9.75" customHeight="1" x14ac:dyDescent="0.25">
      <c r="A639" s="68"/>
      <c r="B639" s="68"/>
      <c r="C639" s="68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9.75" customHeight="1" x14ac:dyDescent="0.25">
      <c r="A640" s="68"/>
      <c r="B640" s="68"/>
      <c r="C640" s="68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9.75" customHeight="1" x14ac:dyDescent="0.25">
      <c r="A641" s="68"/>
      <c r="B641" s="68"/>
      <c r="C641" s="68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9.75" customHeight="1" x14ac:dyDescent="0.25">
      <c r="A642" s="68"/>
      <c r="B642" s="68"/>
      <c r="C642" s="68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9.75" customHeight="1" x14ac:dyDescent="0.25">
      <c r="A643" s="68"/>
      <c r="B643" s="68"/>
      <c r="C643" s="68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9.75" customHeight="1" x14ac:dyDescent="0.25">
      <c r="A644" s="68"/>
      <c r="B644" s="68"/>
      <c r="C644" s="68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9.75" customHeight="1" x14ac:dyDescent="0.25">
      <c r="A645" s="68"/>
      <c r="B645" s="68"/>
      <c r="C645" s="68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9.75" customHeight="1" x14ac:dyDescent="0.25">
      <c r="A646" s="68"/>
      <c r="B646" s="68"/>
      <c r="C646" s="68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9.75" customHeight="1" x14ac:dyDescent="0.25">
      <c r="A647" s="68"/>
      <c r="B647" s="68"/>
      <c r="C647" s="68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9.75" customHeight="1" x14ac:dyDescent="0.25">
      <c r="A648" s="68"/>
      <c r="B648" s="68"/>
      <c r="C648" s="68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9.75" customHeight="1" x14ac:dyDescent="0.25">
      <c r="A649" s="68"/>
      <c r="B649" s="68"/>
      <c r="C649" s="68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9.75" customHeight="1" x14ac:dyDescent="0.25">
      <c r="A650" s="68"/>
      <c r="B650" s="68"/>
      <c r="C650" s="68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9.75" customHeight="1" x14ac:dyDescent="0.25">
      <c r="A651" s="68"/>
      <c r="B651" s="68"/>
      <c r="C651" s="68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9.75" customHeight="1" x14ac:dyDescent="0.25">
      <c r="A652" s="68"/>
      <c r="B652" s="68"/>
      <c r="C652" s="68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9.75" customHeight="1" x14ac:dyDescent="0.25">
      <c r="A653" s="68"/>
      <c r="B653" s="68"/>
      <c r="C653" s="68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9.75" customHeight="1" x14ac:dyDescent="0.25">
      <c r="A654" s="68"/>
      <c r="B654" s="68"/>
      <c r="C654" s="68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9.75" customHeight="1" x14ac:dyDescent="0.25">
      <c r="A655" s="68"/>
      <c r="B655" s="68"/>
      <c r="C655" s="68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9.75" customHeight="1" x14ac:dyDescent="0.25">
      <c r="A656" s="68"/>
      <c r="B656" s="68"/>
      <c r="C656" s="68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9.75" customHeight="1" x14ac:dyDescent="0.25">
      <c r="A657" s="68"/>
      <c r="B657" s="68"/>
      <c r="C657" s="68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9.75" customHeight="1" x14ac:dyDescent="0.25">
      <c r="A658" s="68"/>
      <c r="B658" s="68"/>
      <c r="C658" s="68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9.75" customHeight="1" x14ac:dyDescent="0.25">
      <c r="A659" s="68"/>
      <c r="B659" s="68"/>
      <c r="C659" s="68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9.75" customHeight="1" x14ac:dyDescent="0.25">
      <c r="A660" s="68"/>
      <c r="B660" s="68"/>
      <c r="C660" s="68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9.75" customHeight="1" x14ac:dyDescent="0.25">
      <c r="A661" s="68"/>
      <c r="B661" s="68"/>
      <c r="C661" s="68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9.75" customHeight="1" x14ac:dyDescent="0.25">
      <c r="A662" s="68"/>
      <c r="B662" s="68"/>
      <c r="C662" s="68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9.75" customHeight="1" x14ac:dyDescent="0.25">
      <c r="A663" s="68"/>
      <c r="B663" s="68"/>
      <c r="C663" s="68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9.75" customHeight="1" x14ac:dyDescent="0.25">
      <c r="A664" s="68"/>
      <c r="B664" s="68"/>
      <c r="C664" s="68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9.75" customHeight="1" x14ac:dyDescent="0.25">
      <c r="A665" s="68"/>
      <c r="B665" s="68"/>
      <c r="C665" s="68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9.75" customHeight="1" x14ac:dyDescent="0.25">
      <c r="A666" s="68"/>
      <c r="B666" s="68"/>
      <c r="C666" s="68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9.75" customHeight="1" x14ac:dyDescent="0.25">
      <c r="A667" s="68"/>
      <c r="B667" s="68"/>
      <c r="C667" s="68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9.75" customHeight="1" x14ac:dyDescent="0.25">
      <c r="A668" s="68"/>
      <c r="B668" s="68"/>
      <c r="C668" s="68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9.75" customHeight="1" x14ac:dyDescent="0.25">
      <c r="A669" s="68"/>
      <c r="B669" s="68"/>
      <c r="C669" s="68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9.75" customHeight="1" x14ac:dyDescent="0.25">
      <c r="A670" s="68"/>
      <c r="B670" s="68"/>
      <c r="C670" s="68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9.75" customHeight="1" x14ac:dyDescent="0.25">
      <c r="A671" s="68"/>
      <c r="B671" s="68"/>
      <c r="C671" s="68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9.75" customHeight="1" x14ac:dyDescent="0.25">
      <c r="A672" s="68"/>
      <c r="B672" s="68"/>
      <c r="C672" s="68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9.75" customHeight="1" x14ac:dyDescent="0.25">
      <c r="A673" s="68"/>
      <c r="B673" s="68"/>
      <c r="C673" s="68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9.75" customHeight="1" x14ac:dyDescent="0.25">
      <c r="A674" s="68"/>
      <c r="B674" s="68"/>
      <c r="C674" s="68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9.75" customHeight="1" x14ac:dyDescent="0.25">
      <c r="A675" s="68"/>
      <c r="B675" s="68"/>
      <c r="C675" s="68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9.75" customHeight="1" x14ac:dyDescent="0.25">
      <c r="A676" s="68"/>
      <c r="B676" s="68"/>
      <c r="C676" s="68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9.75" customHeight="1" x14ac:dyDescent="0.25">
      <c r="A677" s="68"/>
      <c r="B677" s="68"/>
      <c r="C677" s="68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9.75" customHeight="1" x14ac:dyDescent="0.25">
      <c r="A678" s="68"/>
      <c r="B678" s="68"/>
      <c r="C678" s="68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9.75" customHeight="1" x14ac:dyDescent="0.25">
      <c r="A679" s="68"/>
      <c r="B679" s="68"/>
      <c r="C679" s="68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9.75" customHeight="1" x14ac:dyDescent="0.25">
      <c r="A680" s="68"/>
      <c r="B680" s="68"/>
      <c r="C680" s="68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9.75" customHeight="1" x14ac:dyDescent="0.25">
      <c r="A681" s="68"/>
      <c r="B681" s="68"/>
      <c r="C681" s="68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9.75" customHeight="1" x14ac:dyDescent="0.25">
      <c r="A682" s="68"/>
      <c r="B682" s="68"/>
      <c r="C682" s="68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9.75" customHeight="1" x14ac:dyDescent="0.25">
      <c r="A683" s="68"/>
      <c r="B683" s="68"/>
      <c r="C683" s="68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9.75" customHeight="1" x14ac:dyDescent="0.25">
      <c r="A684" s="68"/>
      <c r="B684" s="68"/>
      <c r="C684" s="68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9.75" customHeight="1" x14ac:dyDescent="0.25">
      <c r="A685" s="68"/>
      <c r="B685" s="68"/>
      <c r="C685" s="68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9.75" customHeight="1" x14ac:dyDescent="0.25">
      <c r="A686" s="68"/>
      <c r="B686" s="68"/>
      <c r="C686" s="68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9.75" customHeight="1" x14ac:dyDescent="0.25">
      <c r="A687" s="68"/>
      <c r="B687" s="68"/>
      <c r="C687" s="68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9.75" customHeight="1" x14ac:dyDescent="0.25">
      <c r="A688" s="68"/>
      <c r="B688" s="68"/>
      <c r="C688" s="68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9.75" customHeight="1" x14ac:dyDescent="0.25">
      <c r="A689" s="68"/>
      <c r="B689" s="68"/>
      <c r="C689" s="68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9.75" customHeight="1" x14ac:dyDescent="0.25">
      <c r="A690" s="68"/>
      <c r="B690" s="68"/>
      <c r="C690" s="68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9.75" customHeight="1" x14ac:dyDescent="0.25">
      <c r="A691" s="68"/>
      <c r="B691" s="68"/>
      <c r="C691" s="68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9.75" customHeight="1" x14ac:dyDescent="0.25">
      <c r="A692" s="68"/>
      <c r="B692" s="68"/>
      <c r="C692" s="68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9.75" customHeight="1" x14ac:dyDescent="0.25">
      <c r="A693" s="68"/>
      <c r="B693" s="68"/>
      <c r="C693" s="68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9.75" customHeight="1" x14ac:dyDescent="0.25">
      <c r="A694" s="68"/>
      <c r="B694" s="68"/>
      <c r="C694" s="68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9.75" customHeight="1" x14ac:dyDescent="0.25">
      <c r="A695" s="68"/>
      <c r="B695" s="68"/>
      <c r="C695" s="68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9.75" customHeight="1" x14ac:dyDescent="0.25">
      <c r="A696" s="68"/>
      <c r="B696" s="68"/>
      <c r="C696" s="68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9.75" customHeight="1" x14ac:dyDescent="0.25">
      <c r="A697" s="68"/>
      <c r="B697" s="68"/>
      <c r="C697" s="68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9.75" customHeight="1" x14ac:dyDescent="0.25">
      <c r="A698" s="68"/>
      <c r="B698" s="68"/>
      <c r="C698" s="68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9.75" customHeight="1" x14ac:dyDescent="0.25">
      <c r="A699" s="68"/>
      <c r="B699" s="68"/>
      <c r="C699" s="68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9.75" customHeight="1" x14ac:dyDescent="0.25">
      <c r="A700" s="68"/>
      <c r="B700" s="68"/>
      <c r="C700" s="68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9.75" customHeight="1" x14ac:dyDescent="0.25">
      <c r="A701" s="68"/>
      <c r="B701" s="68"/>
      <c r="C701" s="68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9.75" customHeight="1" x14ac:dyDescent="0.25">
      <c r="A702" s="68"/>
      <c r="B702" s="68"/>
      <c r="C702" s="68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9.75" customHeight="1" x14ac:dyDescent="0.25">
      <c r="A703" s="68"/>
      <c r="B703" s="68"/>
      <c r="C703" s="68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9.75" customHeight="1" x14ac:dyDescent="0.25">
      <c r="A704" s="68"/>
      <c r="B704" s="68"/>
      <c r="C704" s="68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9.75" customHeight="1" x14ac:dyDescent="0.25">
      <c r="A705" s="68"/>
      <c r="B705" s="68"/>
      <c r="C705" s="68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9.75" customHeight="1" x14ac:dyDescent="0.25">
      <c r="A706" s="68"/>
      <c r="B706" s="68"/>
      <c r="C706" s="68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9.75" customHeight="1" x14ac:dyDescent="0.25">
      <c r="A707" s="68"/>
      <c r="B707" s="68"/>
      <c r="C707" s="68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9.75" customHeight="1" x14ac:dyDescent="0.25">
      <c r="A708" s="68"/>
      <c r="B708" s="68"/>
      <c r="C708" s="68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9.75" customHeight="1" x14ac:dyDescent="0.25">
      <c r="A709" s="68"/>
      <c r="B709" s="68"/>
      <c r="C709" s="68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9.75" customHeight="1" x14ac:dyDescent="0.25">
      <c r="A710" s="68"/>
      <c r="B710" s="68"/>
      <c r="C710" s="68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9.75" customHeight="1" x14ac:dyDescent="0.25">
      <c r="A711" s="68"/>
      <c r="B711" s="68"/>
      <c r="C711" s="68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9.75" customHeight="1" x14ac:dyDescent="0.25">
      <c r="A712" s="68"/>
      <c r="B712" s="68"/>
      <c r="C712" s="68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9.75" customHeight="1" x14ac:dyDescent="0.25">
      <c r="A713" s="68"/>
      <c r="B713" s="68"/>
      <c r="C713" s="68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9.75" customHeight="1" x14ac:dyDescent="0.25">
      <c r="A714" s="68"/>
      <c r="B714" s="68"/>
      <c r="C714" s="68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9.75" customHeight="1" x14ac:dyDescent="0.25">
      <c r="A715" s="68"/>
      <c r="B715" s="68"/>
      <c r="C715" s="68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9.75" customHeight="1" x14ac:dyDescent="0.25">
      <c r="A716" s="68"/>
      <c r="B716" s="68"/>
      <c r="C716" s="68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9.75" customHeight="1" x14ac:dyDescent="0.25">
      <c r="A717" s="68"/>
      <c r="B717" s="68"/>
      <c r="C717" s="68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9.75" customHeight="1" x14ac:dyDescent="0.25">
      <c r="A718" s="68"/>
      <c r="B718" s="68"/>
      <c r="C718" s="68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9.75" customHeight="1" x14ac:dyDescent="0.25">
      <c r="A719" s="68"/>
      <c r="B719" s="68"/>
      <c r="C719" s="68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9.75" customHeight="1" x14ac:dyDescent="0.25">
      <c r="A720" s="68"/>
      <c r="B720" s="68"/>
      <c r="C720" s="68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9.75" customHeight="1" x14ac:dyDescent="0.25">
      <c r="A721" s="68"/>
      <c r="B721" s="68"/>
      <c r="C721" s="68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9.75" customHeight="1" x14ac:dyDescent="0.25">
      <c r="A722" s="68"/>
      <c r="B722" s="68"/>
      <c r="C722" s="68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9.75" customHeight="1" x14ac:dyDescent="0.25">
      <c r="A723" s="68"/>
      <c r="B723" s="68"/>
      <c r="C723" s="68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9.75" customHeight="1" x14ac:dyDescent="0.25">
      <c r="A724" s="68"/>
      <c r="B724" s="68"/>
      <c r="C724" s="68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9.75" customHeight="1" x14ac:dyDescent="0.25">
      <c r="A725" s="68"/>
      <c r="B725" s="68"/>
      <c r="C725" s="68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9.75" customHeight="1" x14ac:dyDescent="0.25">
      <c r="A726" s="68"/>
      <c r="B726" s="68"/>
      <c r="C726" s="68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9.75" customHeight="1" x14ac:dyDescent="0.25">
      <c r="A727" s="68"/>
      <c r="B727" s="68"/>
      <c r="C727" s="68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9.75" customHeight="1" x14ac:dyDescent="0.25">
      <c r="A728" s="68"/>
      <c r="B728" s="68"/>
      <c r="C728" s="68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9.75" customHeight="1" x14ac:dyDescent="0.25">
      <c r="A729" s="68"/>
      <c r="B729" s="68"/>
      <c r="C729" s="68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9.75" customHeight="1" x14ac:dyDescent="0.25">
      <c r="A730" s="68"/>
      <c r="B730" s="68"/>
      <c r="C730" s="68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9.75" customHeight="1" x14ac:dyDescent="0.25">
      <c r="A731" s="68"/>
      <c r="B731" s="68"/>
      <c r="C731" s="68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9.75" customHeight="1" x14ac:dyDescent="0.25">
      <c r="A732" s="68"/>
      <c r="B732" s="68"/>
      <c r="C732" s="68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9.75" customHeight="1" x14ac:dyDescent="0.25">
      <c r="A733" s="68"/>
      <c r="B733" s="68"/>
      <c r="C733" s="68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9.75" customHeight="1" x14ac:dyDescent="0.25">
      <c r="A734" s="68"/>
      <c r="B734" s="68"/>
      <c r="C734" s="68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9.75" customHeight="1" x14ac:dyDescent="0.25">
      <c r="A735" s="68"/>
      <c r="B735" s="68"/>
      <c r="C735" s="68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9.75" customHeight="1" x14ac:dyDescent="0.25">
      <c r="A736" s="68"/>
      <c r="B736" s="68"/>
      <c r="C736" s="68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9.75" customHeight="1" x14ac:dyDescent="0.25">
      <c r="A737" s="68"/>
      <c r="B737" s="68"/>
      <c r="C737" s="68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9.75" customHeight="1" x14ac:dyDescent="0.25">
      <c r="A738" s="68"/>
      <c r="B738" s="68"/>
      <c r="C738" s="68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9.75" customHeight="1" x14ac:dyDescent="0.25">
      <c r="A739" s="68"/>
      <c r="B739" s="68"/>
      <c r="C739" s="68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9.75" customHeight="1" x14ac:dyDescent="0.25">
      <c r="A740" s="68"/>
      <c r="B740" s="68"/>
      <c r="C740" s="68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9.75" customHeight="1" x14ac:dyDescent="0.25">
      <c r="A741" s="68"/>
      <c r="B741" s="68"/>
      <c r="C741" s="68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9.75" customHeight="1" x14ac:dyDescent="0.25">
      <c r="A742" s="68"/>
      <c r="B742" s="68"/>
      <c r="C742" s="68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9.75" customHeight="1" x14ac:dyDescent="0.25">
      <c r="A743" s="68"/>
      <c r="B743" s="68"/>
      <c r="C743" s="68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9.75" customHeight="1" x14ac:dyDescent="0.25">
      <c r="A744" s="68"/>
      <c r="B744" s="68"/>
      <c r="C744" s="68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9.75" customHeight="1" x14ac:dyDescent="0.25">
      <c r="A745" s="68"/>
      <c r="B745" s="68"/>
      <c r="C745" s="68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9.75" customHeight="1" x14ac:dyDescent="0.25">
      <c r="A746" s="68"/>
      <c r="B746" s="68"/>
      <c r="C746" s="68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9.75" customHeight="1" x14ac:dyDescent="0.25">
      <c r="A747" s="68"/>
      <c r="B747" s="68"/>
      <c r="C747" s="68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9.75" customHeight="1" x14ac:dyDescent="0.25">
      <c r="A748" s="68"/>
      <c r="B748" s="68"/>
      <c r="C748" s="68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9.75" customHeight="1" x14ac:dyDescent="0.25">
      <c r="A749" s="68"/>
      <c r="B749" s="68"/>
      <c r="C749" s="68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9.75" customHeight="1" x14ac:dyDescent="0.25">
      <c r="A750" s="68"/>
      <c r="B750" s="68"/>
      <c r="C750" s="68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9.75" customHeight="1" x14ac:dyDescent="0.25">
      <c r="A751" s="68"/>
      <c r="B751" s="68"/>
      <c r="C751" s="68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9.75" customHeight="1" x14ac:dyDescent="0.25">
      <c r="A752" s="68"/>
      <c r="B752" s="68"/>
      <c r="C752" s="68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9.75" customHeight="1" x14ac:dyDescent="0.25">
      <c r="A753" s="68"/>
      <c r="B753" s="68"/>
      <c r="C753" s="68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9.75" customHeight="1" x14ac:dyDescent="0.25">
      <c r="A754" s="68"/>
      <c r="B754" s="68"/>
      <c r="C754" s="68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9.75" customHeight="1" x14ac:dyDescent="0.25">
      <c r="A755" s="68"/>
      <c r="B755" s="68"/>
      <c r="C755" s="68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9.75" customHeight="1" x14ac:dyDescent="0.25">
      <c r="A756" s="68"/>
      <c r="B756" s="68"/>
      <c r="C756" s="68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9.75" customHeight="1" x14ac:dyDescent="0.25">
      <c r="A757" s="68"/>
      <c r="B757" s="68"/>
      <c r="C757" s="68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9.75" customHeight="1" x14ac:dyDescent="0.25">
      <c r="A758" s="68"/>
      <c r="B758" s="68"/>
      <c r="C758" s="68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9.75" customHeight="1" x14ac:dyDescent="0.25">
      <c r="A759" s="68"/>
      <c r="B759" s="68"/>
      <c r="C759" s="68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9.75" customHeight="1" x14ac:dyDescent="0.25">
      <c r="A760" s="68"/>
      <c r="B760" s="68"/>
      <c r="C760" s="68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9.75" customHeight="1" x14ac:dyDescent="0.25">
      <c r="A761" s="68"/>
      <c r="B761" s="68"/>
      <c r="C761" s="68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9.75" customHeight="1" x14ac:dyDescent="0.25">
      <c r="A762" s="68"/>
      <c r="B762" s="68"/>
      <c r="C762" s="68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9.75" customHeight="1" x14ac:dyDescent="0.25">
      <c r="A763" s="68"/>
      <c r="B763" s="68"/>
      <c r="C763" s="68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9.75" customHeight="1" x14ac:dyDescent="0.25">
      <c r="A764" s="68"/>
      <c r="B764" s="68"/>
      <c r="C764" s="68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9.75" customHeight="1" x14ac:dyDescent="0.25">
      <c r="A765" s="68"/>
      <c r="B765" s="68"/>
      <c r="C765" s="68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9.75" customHeight="1" x14ac:dyDescent="0.25">
      <c r="A766" s="68"/>
      <c r="B766" s="68"/>
      <c r="C766" s="68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9.75" customHeight="1" x14ac:dyDescent="0.25">
      <c r="A767" s="68"/>
      <c r="B767" s="68"/>
      <c r="C767" s="68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9.75" customHeight="1" x14ac:dyDescent="0.25">
      <c r="A768" s="68"/>
      <c r="B768" s="68"/>
      <c r="C768" s="68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9.75" customHeight="1" x14ac:dyDescent="0.25">
      <c r="A769" s="68"/>
      <c r="B769" s="68"/>
      <c r="C769" s="68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9.75" customHeight="1" x14ac:dyDescent="0.25">
      <c r="A770" s="68"/>
      <c r="B770" s="68"/>
      <c r="C770" s="68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9.75" customHeight="1" x14ac:dyDescent="0.25">
      <c r="A771" s="68"/>
      <c r="B771" s="68"/>
      <c r="C771" s="68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9.75" customHeight="1" x14ac:dyDescent="0.25">
      <c r="A772" s="68"/>
      <c r="B772" s="68"/>
      <c r="C772" s="68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9.75" customHeight="1" x14ac:dyDescent="0.25">
      <c r="A773" s="68"/>
      <c r="B773" s="68"/>
      <c r="C773" s="68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9.75" customHeight="1" x14ac:dyDescent="0.25">
      <c r="A774" s="68"/>
      <c r="B774" s="68"/>
      <c r="C774" s="68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9.75" customHeight="1" x14ac:dyDescent="0.25">
      <c r="A775" s="68"/>
      <c r="B775" s="68"/>
      <c r="C775" s="68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9.75" customHeight="1" x14ac:dyDescent="0.25">
      <c r="A776" s="68"/>
      <c r="B776" s="68"/>
      <c r="C776" s="68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9.75" customHeight="1" x14ac:dyDescent="0.25">
      <c r="A777" s="68"/>
      <c r="B777" s="68"/>
      <c r="C777" s="68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9.75" customHeight="1" x14ac:dyDescent="0.25">
      <c r="A778" s="68"/>
      <c r="B778" s="68"/>
      <c r="C778" s="68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9.75" customHeight="1" x14ac:dyDescent="0.25">
      <c r="A779" s="68"/>
      <c r="B779" s="68"/>
      <c r="C779" s="68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9.75" customHeight="1" x14ac:dyDescent="0.25">
      <c r="A780" s="68"/>
      <c r="B780" s="68"/>
      <c r="C780" s="68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9.75" customHeight="1" x14ac:dyDescent="0.25">
      <c r="A781" s="68"/>
      <c r="B781" s="68"/>
      <c r="C781" s="68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9.75" customHeight="1" x14ac:dyDescent="0.25">
      <c r="A782" s="68"/>
      <c r="B782" s="68"/>
      <c r="C782" s="68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9.75" customHeight="1" x14ac:dyDescent="0.25">
      <c r="A783" s="68"/>
      <c r="B783" s="68"/>
      <c r="C783" s="68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9.75" customHeight="1" x14ac:dyDescent="0.25">
      <c r="A784" s="68"/>
      <c r="B784" s="68"/>
      <c r="C784" s="68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9.75" customHeight="1" x14ac:dyDescent="0.25">
      <c r="A785" s="68"/>
      <c r="B785" s="68"/>
      <c r="C785" s="68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9.75" customHeight="1" x14ac:dyDescent="0.25">
      <c r="A786" s="68"/>
      <c r="B786" s="68"/>
      <c r="C786" s="68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9.75" customHeight="1" x14ac:dyDescent="0.25">
      <c r="A787" s="68"/>
      <c r="B787" s="68"/>
      <c r="C787" s="68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9.75" customHeight="1" x14ac:dyDescent="0.25">
      <c r="A788" s="68"/>
      <c r="B788" s="68"/>
      <c r="C788" s="68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9.75" customHeight="1" x14ac:dyDescent="0.25">
      <c r="A789" s="68"/>
      <c r="B789" s="68"/>
      <c r="C789" s="68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9.75" customHeight="1" x14ac:dyDescent="0.25">
      <c r="A790" s="68"/>
      <c r="B790" s="68"/>
      <c r="C790" s="68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9.75" customHeight="1" x14ac:dyDescent="0.25">
      <c r="A791" s="68"/>
      <c r="B791" s="68"/>
      <c r="C791" s="68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9.75" customHeight="1" x14ac:dyDescent="0.25">
      <c r="A792" s="68"/>
      <c r="B792" s="68"/>
      <c r="C792" s="68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9.75" customHeight="1" x14ac:dyDescent="0.25">
      <c r="A793" s="68"/>
      <c r="B793" s="68"/>
      <c r="C793" s="68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9.75" customHeight="1" x14ac:dyDescent="0.25">
      <c r="A794" s="68"/>
      <c r="B794" s="68"/>
      <c r="C794" s="68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9.75" customHeight="1" x14ac:dyDescent="0.25">
      <c r="A795" s="68"/>
      <c r="B795" s="68"/>
      <c r="C795" s="68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9.75" customHeight="1" x14ac:dyDescent="0.25">
      <c r="A796" s="68"/>
      <c r="B796" s="68"/>
      <c r="C796" s="68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9.75" customHeight="1" x14ac:dyDescent="0.25">
      <c r="A797" s="68"/>
      <c r="B797" s="68"/>
      <c r="C797" s="68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9.75" customHeight="1" x14ac:dyDescent="0.25">
      <c r="A798" s="68"/>
      <c r="B798" s="68"/>
      <c r="C798" s="68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9.75" customHeight="1" x14ac:dyDescent="0.25">
      <c r="A799" s="68"/>
      <c r="B799" s="68"/>
      <c r="C799" s="68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9.75" customHeight="1" x14ac:dyDescent="0.25">
      <c r="A800" s="68"/>
      <c r="B800" s="68"/>
      <c r="C800" s="68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9.75" customHeight="1" x14ac:dyDescent="0.25">
      <c r="A801" s="68"/>
      <c r="B801" s="68"/>
      <c r="C801" s="68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9.75" customHeight="1" x14ac:dyDescent="0.25">
      <c r="A802" s="68"/>
      <c r="B802" s="68"/>
      <c r="C802" s="68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9.75" customHeight="1" x14ac:dyDescent="0.25">
      <c r="A803" s="68"/>
      <c r="B803" s="68"/>
      <c r="C803" s="68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9.75" customHeight="1" x14ac:dyDescent="0.25">
      <c r="A804" s="68"/>
      <c r="B804" s="68"/>
      <c r="C804" s="68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9.75" customHeight="1" x14ac:dyDescent="0.25">
      <c r="A805" s="68"/>
      <c r="B805" s="68"/>
      <c r="C805" s="68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9.75" customHeight="1" x14ac:dyDescent="0.25">
      <c r="A806" s="68"/>
      <c r="B806" s="68"/>
      <c r="C806" s="68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9.75" customHeight="1" x14ac:dyDescent="0.25">
      <c r="A807" s="68"/>
      <c r="B807" s="68"/>
      <c r="C807" s="68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9.75" customHeight="1" x14ac:dyDescent="0.25">
      <c r="A808" s="68"/>
      <c r="B808" s="68"/>
      <c r="C808" s="68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9.75" customHeight="1" x14ac:dyDescent="0.25">
      <c r="A809" s="68"/>
      <c r="B809" s="68"/>
      <c r="C809" s="68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9.75" customHeight="1" x14ac:dyDescent="0.25">
      <c r="A810" s="68"/>
      <c r="B810" s="68"/>
      <c r="C810" s="68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9.75" customHeight="1" x14ac:dyDescent="0.25">
      <c r="A811" s="68"/>
      <c r="B811" s="68"/>
      <c r="C811" s="68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9.75" customHeight="1" x14ac:dyDescent="0.25">
      <c r="A812" s="68"/>
      <c r="B812" s="68"/>
      <c r="C812" s="68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9.75" customHeight="1" x14ac:dyDescent="0.25">
      <c r="A813" s="68"/>
      <c r="B813" s="68"/>
      <c r="C813" s="68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9.75" customHeight="1" x14ac:dyDescent="0.25">
      <c r="A814" s="68"/>
      <c r="B814" s="68"/>
      <c r="C814" s="68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9.75" customHeight="1" x14ac:dyDescent="0.25">
      <c r="A815" s="68"/>
      <c r="B815" s="68"/>
      <c r="C815" s="68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9.75" customHeight="1" x14ac:dyDescent="0.25">
      <c r="A816" s="68"/>
      <c r="B816" s="68"/>
      <c r="C816" s="68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9.75" customHeight="1" x14ac:dyDescent="0.25">
      <c r="A817" s="68"/>
      <c r="B817" s="68"/>
      <c r="C817" s="68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9.75" customHeight="1" x14ac:dyDescent="0.25">
      <c r="A818" s="68"/>
      <c r="B818" s="68"/>
      <c r="C818" s="68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9.75" customHeight="1" x14ac:dyDescent="0.25">
      <c r="A819" s="68"/>
      <c r="B819" s="68"/>
      <c r="C819" s="68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9.75" customHeight="1" x14ac:dyDescent="0.25">
      <c r="A820" s="68"/>
      <c r="B820" s="68"/>
      <c r="C820" s="68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9.75" customHeight="1" x14ac:dyDescent="0.25">
      <c r="A821" s="68"/>
      <c r="B821" s="68"/>
      <c r="C821" s="68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9.75" customHeight="1" x14ac:dyDescent="0.25">
      <c r="A822" s="68"/>
      <c r="B822" s="68"/>
      <c r="C822" s="68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9.75" customHeight="1" x14ac:dyDescent="0.25">
      <c r="A823" s="68"/>
      <c r="B823" s="68"/>
      <c r="C823" s="68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9.75" customHeight="1" x14ac:dyDescent="0.25">
      <c r="A824" s="68"/>
      <c r="B824" s="68"/>
      <c r="C824" s="68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9.75" customHeight="1" x14ac:dyDescent="0.25">
      <c r="A825" s="68"/>
      <c r="B825" s="68"/>
      <c r="C825" s="68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9.75" customHeight="1" x14ac:dyDescent="0.25">
      <c r="A826" s="68"/>
      <c r="B826" s="68"/>
      <c r="C826" s="68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9.75" customHeight="1" x14ac:dyDescent="0.25">
      <c r="A827" s="68"/>
      <c r="B827" s="68"/>
      <c r="C827" s="68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9.75" customHeight="1" x14ac:dyDescent="0.25">
      <c r="A828" s="68"/>
      <c r="B828" s="68"/>
      <c r="C828" s="68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9.75" customHeight="1" x14ac:dyDescent="0.25">
      <c r="A829" s="68"/>
      <c r="B829" s="68"/>
      <c r="C829" s="68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9.75" customHeight="1" x14ac:dyDescent="0.25">
      <c r="A830" s="68"/>
      <c r="B830" s="68"/>
      <c r="C830" s="68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9.75" customHeight="1" x14ac:dyDescent="0.25">
      <c r="A831" s="68"/>
      <c r="B831" s="68"/>
      <c r="C831" s="68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9.75" customHeight="1" x14ac:dyDescent="0.25">
      <c r="A832" s="68"/>
      <c r="B832" s="68"/>
      <c r="C832" s="68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9.75" customHeight="1" x14ac:dyDescent="0.25">
      <c r="A833" s="68"/>
      <c r="B833" s="68"/>
      <c r="C833" s="68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9.75" customHeight="1" x14ac:dyDescent="0.25">
      <c r="A834" s="68"/>
      <c r="B834" s="68"/>
      <c r="C834" s="68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9.75" customHeight="1" x14ac:dyDescent="0.25">
      <c r="A835" s="68"/>
      <c r="B835" s="68"/>
      <c r="C835" s="68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9.75" customHeight="1" x14ac:dyDescent="0.25">
      <c r="A836" s="68"/>
      <c r="B836" s="68"/>
      <c r="C836" s="68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9.75" customHeight="1" x14ac:dyDescent="0.25">
      <c r="A837" s="68"/>
      <c r="B837" s="68"/>
      <c r="C837" s="68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9.75" customHeight="1" x14ac:dyDescent="0.25">
      <c r="A838" s="68"/>
      <c r="B838" s="68"/>
      <c r="C838" s="68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9.75" customHeight="1" x14ac:dyDescent="0.25">
      <c r="A839" s="68"/>
      <c r="B839" s="68"/>
      <c r="C839" s="68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9.75" customHeight="1" x14ac:dyDescent="0.25">
      <c r="A840" s="68"/>
      <c r="B840" s="68"/>
      <c r="C840" s="68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9.75" customHeight="1" x14ac:dyDescent="0.25">
      <c r="A841" s="68"/>
      <c r="B841" s="68"/>
      <c r="C841" s="68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9.75" customHeight="1" x14ac:dyDescent="0.25">
      <c r="A842" s="68"/>
      <c r="B842" s="68"/>
      <c r="C842" s="68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9.75" customHeight="1" x14ac:dyDescent="0.25">
      <c r="A843" s="68"/>
      <c r="B843" s="68"/>
      <c r="C843" s="68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9.75" customHeight="1" x14ac:dyDescent="0.25">
      <c r="A844" s="68"/>
      <c r="B844" s="68"/>
      <c r="C844" s="68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9.75" customHeight="1" x14ac:dyDescent="0.25">
      <c r="A845" s="68"/>
      <c r="B845" s="68"/>
      <c r="C845" s="68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9.75" customHeight="1" x14ac:dyDescent="0.25">
      <c r="A846" s="68"/>
      <c r="B846" s="68"/>
      <c r="C846" s="68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9.75" customHeight="1" x14ac:dyDescent="0.25">
      <c r="A847" s="68"/>
      <c r="B847" s="68"/>
      <c r="C847" s="68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9.75" customHeight="1" x14ac:dyDescent="0.25">
      <c r="A848" s="68"/>
      <c r="B848" s="68"/>
      <c r="C848" s="68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9.75" customHeight="1" x14ac:dyDescent="0.25">
      <c r="A849" s="68"/>
      <c r="B849" s="68"/>
      <c r="C849" s="68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9.75" customHeight="1" x14ac:dyDescent="0.25">
      <c r="A850" s="68"/>
      <c r="B850" s="68"/>
      <c r="C850" s="68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9.75" customHeight="1" x14ac:dyDescent="0.25">
      <c r="A851" s="68"/>
      <c r="B851" s="68"/>
      <c r="C851" s="68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9.75" customHeight="1" x14ac:dyDescent="0.25">
      <c r="A852" s="68"/>
      <c r="B852" s="68"/>
      <c r="C852" s="68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9.75" customHeight="1" x14ac:dyDescent="0.25">
      <c r="A853" s="68"/>
      <c r="B853" s="68"/>
      <c r="C853" s="68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9.75" customHeight="1" x14ac:dyDescent="0.25">
      <c r="A854" s="68"/>
      <c r="B854" s="68"/>
      <c r="C854" s="68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9.75" customHeight="1" x14ac:dyDescent="0.25">
      <c r="A855" s="68"/>
      <c r="B855" s="68"/>
      <c r="C855" s="68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9.75" customHeight="1" x14ac:dyDescent="0.25">
      <c r="A856" s="68"/>
      <c r="B856" s="68"/>
      <c r="C856" s="68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9.75" customHeight="1" x14ac:dyDescent="0.25">
      <c r="A857" s="68"/>
      <c r="B857" s="68"/>
      <c r="C857" s="68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9.75" customHeight="1" x14ac:dyDescent="0.25">
      <c r="A858" s="68"/>
      <c r="B858" s="68"/>
      <c r="C858" s="68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9.75" customHeight="1" x14ac:dyDescent="0.25">
      <c r="A859" s="68"/>
      <c r="B859" s="68"/>
      <c r="C859" s="68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9.75" customHeight="1" x14ac:dyDescent="0.25">
      <c r="A860" s="68"/>
      <c r="B860" s="68"/>
      <c r="C860" s="68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9.75" customHeight="1" x14ac:dyDescent="0.25">
      <c r="A861" s="68"/>
      <c r="B861" s="68"/>
      <c r="C861" s="68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9.75" customHeight="1" x14ac:dyDescent="0.25">
      <c r="A862" s="68"/>
      <c r="B862" s="68"/>
      <c r="C862" s="68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9.75" customHeight="1" x14ac:dyDescent="0.25">
      <c r="A863" s="68"/>
      <c r="B863" s="68"/>
      <c r="C863" s="68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9.75" customHeight="1" x14ac:dyDescent="0.25">
      <c r="A864" s="68"/>
      <c r="B864" s="68"/>
      <c r="C864" s="68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9.75" customHeight="1" x14ac:dyDescent="0.25">
      <c r="A865" s="68"/>
      <c r="B865" s="68"/>
      <c r="C865" s="68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9.75" customHeight="1" x14ac:dyDescent="0.25">
      <c r="A866" s="68"/>
      <c r="B866" s="68"/>
      <c r="C866" s="68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9.75" customHeight="1" x14ac:dyDescent="0.25">
      <c r="A867" s="68"/>
      <c r="B867" s="68"/>
      <c r="C867" s="68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9.75" customHeight="1" x14ac:dyDescent="0.25">
      <c r="A868" s="68"/>
      <c r="B868" s="68"/>
      <c r="C868" s="68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9.75" customHeight="1" x14ac:dyDescent="0.25">
      <c r="A869" s="68"/>
      <c r="B869" s="68"/>
      <c r="C869" s="68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9.75" customHeight="1" x14ac:dyDescent="0.25">
      <c r="A870" s="68"/>
      <c r="B870" s="68"/>
      <c r="C870" s="68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9.75" customHeight="1" x14ac:dyDescent="0.25">
      <c r="A871" s="68"/>
      <c r="B871" s="68"/>
      <c r="C871" s="68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9.75" customHeight="1" x14ac:dyDescent="0.25">
      <c r="A872" s="68"/>
      <c r="B872" s="68"/>
      <c r="C872" s="68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9.75" customHeight="1" x14ac:dyDescent="0.25">
      <c r="A873" s="68"/>
      <c r="B873" s="68"/>
      <c r="C873" s="68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9.75" customHeight="1" x14ac:dyDescent="0.25">
      <c r="A874" s="68"/>
      <c r="B874" s="68"/>
      <c r="C874" s="68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9.75" customHeight="1" x14ac:dyDescent="0.25">
      <c r="A875" s="68"/>
      <c r="B875" s="68"/>
      <c r="C875" s="68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9.75" customHeight="1" x14ac:dyDescent="0.25">
      <c r="A876" s="68"/>
      <c r="B876" s="68"/>
      <c r="C876" s="68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9.75" customHeight="1" x14ac:dyDescent="0.25">
      <c r="A877" s="68"/>
      <c r="B877" s="68"/>
      <c r="C877" s="68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9.75" customHeight="1" x14ac:dyDescent="0.25">
      <c r="A878" s="68"/>
      <c r="B878" s="68"/>
      <c r="C878" s="68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9.75" customHeight="1" x14ac:dyDescent="0.25">
      <c r="A879" s="68"/>
      <c r="B879" s="68"/>
      <c r="C879" s="68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9.75" customHeight="1" x14ac:dyDescent="0.25">
      <c r="A880" s="68"/>
      <c r="B880" s="68"/>
      <c r="C880" s="68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9.75" customHeight="1" x14ac:dyDescent="0.25">
      <c r="A881" s="68"/>
      <c r="B881" s="68"/>
      <c r="C881" s="68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9.75" customHeight="1" x14ac:dyDescent="0.25">
      <c r="A882" s="68"/>
      <c r="B882" s="68"/>
      <c r="C882" s="68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9.75" customHeight="1" x14ac:dyDescent="0.25">
      <c r="A883" s="68"/>
      <c r="B883" s="68"/>
      <c r="C883" s="68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9.75" customHeight="1" x14ac:dyDescent="0.25">
      <c r="A884" s="68"/>
      <c r="B884" s="68"/>
      <c r="C884" s="68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9.75" customHeight="1" x14ac:dyDescent="0.25">
      <c r="A885" s="68"/>
      <c r="B885" s="68"/>
      <c r="C885" s="68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9.75" customHeight="1" x14ac:dyDescent="0.25">
      <c r="A886" s="68"/>
      <c r="B886" s="68"/>
      <c r="C886" s="68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9.75" customHeight="1" x14ac:dyDescent="0.25">
      <c r="A887" s="68"/>
      <c r="B887" s="68"/>
      <c r="C887" s="68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9.75" customHeight="1" x14ac:dyDescent="0.25">
      <c r="A888" s="68"/>
      <c r="B888" s="68"/>
      <c r="C888" s="68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9.75" customHeight="1" x14ac:dyDescent="0.25">
      <c r="A889" s="68"/>
      <c r="B889" s="68"/>
      <c r="C889" s="68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9.75" customHeight="1" x14ac:dyDescent="0.25">
      <c r="A890" s="68"/>
      <c r="B890" s="68"/>
      <c r="C890" s="68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9.75" customHeight="1" x14ac:dyDescent="0.25">
      <c r="A891" s="68"/>
      <c r="B891" s="68"/>
      <c r="C891" s="68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9.75" customHeight="1" x14ac:dyDescent="0.25">
      <c r="A892" s="68"/>
      <c r="B892" s="68"/>
      <c r="C892" s="68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9.75" customHeight="1" x14ac:dyDescent="0.25">
      <c r="A893" s="68"/>
      <c r="B893" s="68"/>
      <c r="C893" s="68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9.75" customHeight="1" x14ac:dyDescent="0.25">
      <c r="A894" s="68"/>
      <c r="B894" s="68"/>
      <c r="C894" s="68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9.75" customHeight="1" x14ac:dyDescent="0.25">
      <c r="A895" s="68"/>
      <c r="B895" s="68"/>
      <c r="C895" s="68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9.75" customHeight="1" x14ac:dyDescent="0.25">
      <c r="A896" s="68"/>
      <c r="B896" s="68"/>
      <c r="C896" s="68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9.75" customHeight="1" x14ac:dyDescent="0.25">
      <c r="A897" s="68"/>
      <c r="B897" s="68"/>
      <c r="C897" s="68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9.75" customHeight="1" x14ac:dyDescent="0.25">
      <c r="A898" s="68"/>
      <c r="B898" s="68"/>
      <c r="C898" s="68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9.75" customHeight="1" x14ac:dyDescent="0.25">
      <c r="A899" s="68"/>
      <c r="B899" s="68"/>
      <c r="C899" s="68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9.75" customHeight="1" x14ac:dyDescent="0.25">
      <c r="A900" s="68"/>
      <c r="B900" s="68"/>
      <c r="C900" s="68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9.75" customHeight="1" x14ac:dyDescent="0.25">
      <c r="A901" s="68"/>
      <c r="B901" s="68"/>
      <c r="C901" s="68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9.75" customHeight="1" x14ac:dyDescent="0.25">
      <c r="A902" s="68"/>
      <c r="B902" s="68"/>
      <c r="C902" s="68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9.75" customHeight="1" x14ac:dyDescent="0.25">
      <c r="A903" s="68"/>
      <c r="B903" s="68"/>
      <c r="C903" s="68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9.75" customHeight="1" x14ac:dyDescent="0.25">
      <c r="A904" s="68"/>
      <c r="B904" s="68"/>
      <c r="C904" s="68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9.75" customHeight="1" x14ac:dyDescent="0.25">
      <c r="A905" s="68"/>
      <c r="B905" s="68"/>
      <c r="C905" s="68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9.75" customHeight="1" x14ac:dyDescent="0.25">
      <c r="A906" s="68"/>
      <c r="B906" s="68"/>
      <c r="C906" s="68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9.75" customHeight="1" x14ac:dyDescent="0.25">
      <c r="A907" s="68"/>
      <c r="B907" s="68"/>
      <c r="C907" s="68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9.75" customHeight="1" x14ac:dyDescent="0.25">
      <c r="A908" s="68"/>
      <c r="B908" s="68"/>
      <c r="C908" s="68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9.75" customHeight="1" x14ac:dyDescent="0.25">
      <c r="A909" s="68"/>
      <c r="B909" s="68"/>
      <c r="C909" s="68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9.75" customHeight="1" x14ac:dyDescent="0.25">
      <c r="A910" s="68"/>
      <c r="B910" s="68"/>
      <c r="C910" s="68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9.75" customHeight="1" x14ac:dyDescent="0.25">
      <c r="A911" s="68"/>
      <c r="B911" s="68"/>
      <c r="C911" s="68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9.75" customHeight="1" x14ac:dyDescent="0.25">
      <c r="A912" s="68"/>
      <c r="B912" s="68"/>
      <c r="C912" s="68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9.75" customHeight="1" x14ac:dyDescent="0.25">
      <c r="A913" s="68"/>
      <c r="B913" s="68"/>
      <c r="C913" s="68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9.75" customHeight="1" x14ac:dyDescent="0.25">
      <c r="A914" s="68"/>
      <c r="B914" s="68"/>
      <c r="C914" s="68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9.75" customHeight="1" x14ac:dyDescent="0.25">
      <c r="A915" s="68"/>
      <c r="B915" s="68"/>
      <c r="C915" s="68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9.75" customHeight="1" x14ac:dyDescent="0.25">
      <c r="A916" s="68"/>
      <c r="B916" s="68"/>
      <c r="C916" s="68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9.75" customHeight="1" x14ac:dyDescent="0.25">
      <c r="A917" s="68"/>
      <c r="B917" s="68"/>
      <c r="C917" s="68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9.75" customHeight="1" x14ac:dyDescent="0.25">
      <c r="A918" s="68"/>
      <c r="B918" s="68"/>
      <c r="C918" s="68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9.75" customHeight="1" x14ac:dyDescent="0.25">
      <c r="A919" s="68"/>
      <c r="B919" s="68"/>
      <c r="C919" s="68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9.75" customHeight="1" x14ac:dyDescent="0.25">
      <c r="A920" s="68"/>
      <c r="B920" s="68"/>
      <c r="C920" s="68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9.75" customHeight="1" x14ac:dyDescent="0.25">
      <c r="A921" s="68"/>
      <c r="B921" s="68"/>
      <c r="C921" s="68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9.75" customHeight="1" x14ac:dyDescent="0.25">
      <c r="A922" s="68"/>
      <c r="B922" s="68"/>
      <c r="C922" s="68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9.75" customHeight="1" x14ac:dyDescent="0.25">
      <c r="A923" s="68"/>
      <c r="B923" s="68"/>
      <c r="C923" s="68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9.75" customHeight="1" x14ac:dyDescent="0.25">
      <c r="A924" s="68"/>
      <c r="B924" s="68"/>
      <c r="C924" s="68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9.75" customHeight="1" x14ac:dyDescent="0.25">
      <c r="A925" s="68"/>
      <c r="B925" s="68"/>
      <c r="C925" s="68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9.75" customHeight="1" x14ac:dyDescent="0.25">
      <c r="A926" s="68"/>
      <c r="B926" s="68"/>
      <c r="C926" s="68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9.75" customHeight="1" x14ac:dyDescent="0.25">
      <c r="A927" s="68"/>
      <c r="B927" s="68"/>
      <c r="C927" s="68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9.75" customHeight="1" x14ac:dyDescent="0.25">
      <c r="A928" s="68"/>
      <c r="B928" s="68"/>
      <c r="C928" s="68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9.75" customHeight="1" x14ac:dyDescent="0.25">
      <c r="A929" s="68"/>
      <c r="B929" s="68"/>
      <c r="C929" s="68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9.75" customHeight="1" x14ac:dyDescent="0.25">
      <c r="A930" s="68"/>
      <c r="B930" s="68"/>
      <c r="C930" s="68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9.75" customHeight="1" x14ac:dyDescent="0.25">
      <c r="A931" s="68"/>
      <c r="B931" s="68"/>
      <c r="C931" s="68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9.75" customHeight="1" x14ac:dyDescent="0.25">
      <c r="A932" s="68"/>
      <c r="B932" s="68"/>
      <c r="C932" s="68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9.75" customHeight="1" x14ac:dyDescent="0.25">
      <c r="A933" s="68"/>
      <c r="B933" s="68"/>
      <c r="C933" s="68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9.75" customHeight="1" x14ac:dyDescent="0.25">
      <c r="A934" s="68"/>
      <c r="B934" s="68"/>
      <c r="C934" s="68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9.75" customHeight="1" x14ac:dyDescent="0.25">
      <c r="A935" s="68"/>
      <c r="B935" s="68"/>
      <c r="C935" s="68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9.75" customHeight="1" x14ac:dyDescent="0.25">
      <c r="A936" s="68"/>
      <c r="B936" s="68"/>
      <c r="C936" s="68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9.75" customHeight="1" x14ac:dyDescent="0.25">
      <c r="A937" s="68"/>
      <c r="B937" s="68"/>
      <c r="C937" s="68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9.75" customHeight="1" x14ac:dyDescent="0.25">
      <c r="A938" s="68"/>
      <c r="B938" s="68"/>
      <c r="C938" s="68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9.75" customHeight="1" x14ac:dyDescent="0.25">
      <c r="A939" s="68"/>
      <c r="B939" s="68"/>
      <c r="C939" s="68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9.75" customHeight="1" x14ac:dyDescent="0.25">
      <c r="A940" s="68"/>
      <c r="B940" s="68"/>
      <c r="C940" s="68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9.75" customHeight="1" x14ac:dyDescent="0.25">
      <c r="A941" s="68"/>
      <c r="B941" s="68"/>
      <c r="C941" s="68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9.75" customHeight="1" x14ac:dyDescent="0.25">
      <c r="A942" s="68"/>
      <c r="B942" s="68"/>
      <c r="C942" s="68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9.75" customHeight="1" x14ac:dyDescent="0.25">
      <c r="A943" s="68"/>
      <c r="B943" s="68"/>
      <c r="C943" s="68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9.75" customHeight="1" x14ac:dyDescent="0.25">
      <c r="A944" s="68"/>
      <c r="B944" s="68"/>
      <c r="C944" s="68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9.75" customHeight="1" x14ac:dyDescent="0.25">
      <c r="A945" s="68"/>
      <c r="B945" s="68"/>
      <c r="C945" s="68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9.75" customHeight="1" x14ac:dyDescent="0.25">
      <c r="A946" s="68"/>
      <c r="B946" s="68"/>
      <c r="C946" s="68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9.75" customHeight="1" x14ac:dyDescent="0.25">
      <c r="A947" s="68"/>
      <c r="B947" s="68"/>
      <c r="C947" s="68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9.75" customHeight="1" x14ac:dyDescent="0.25">
      <c r="A948" s="68"/>
      <c r="B948" s="68"/>
      <c r="C948" s="68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9.75" customHeight="1" x14ac:dyDescent="0.25">
      <c r="A949" s="68"/>
      <c r="B949" s="68"/>
      <c r="C949" s="68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9.75" customHeight="1" x14ac:dyDescent="0.25">
      <c r="A950" s="68"/>
      <c r="B950" s="68"/>
      <c r="C950" s="68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9.75" customHeight="1" x14ac:dyDescent="0.25">
      <c r="A951" s="68"/>
      <c r="B951" s="68"/>
      <c r="C951" s="68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9.75" customHeight="1" x14ac:dyDescent="0.25">
      <c r="A952" s="68"/>
      <c r="B952" s="68"/>
      <c r="C952" s="68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9.75" customHeight="1" x14ac:dyDescent="0.25">
      <c r="A953" s="68"/>
      <c r="B953" s="68"/>
      <c r="C953" s="68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9.75" customHeight="1" x14ac:dyDescent="0.25">
      <c r="A954" s="68"/>
      <c r="B954" s="68"/>
      <c r="C954" s="68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9.75" customHeight="1" x14ac:dyDescent="0.25">
      <c r="A955" s="68"/>
      <c r="B955" s="68"/>
      <c r="C955" s="68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9.75" customHeight="1" x14ac:dyDescent="0.25">
      <c r="A956" s="68"/>
      <c r="B956" s="68"/>
      <c r="C956" s="68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9.75" customHeight="1" x14ac:dyDescent="0.25">
      <c r="A957" s="68"/>
      <c r="B957" s="68"/>
      <c r="C957" s="68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9.75" customHeight="1" x14ac:dyDescent="0.25">
      <c r="A958" s="68"/>
      <c r="B958" s="68"/>
      <c r="C958" s="68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9.75" customHeight="1" x14ac:dyDescent="0.25">
      <c r="A959" s="68"/>
      <c r="B959" s="68"/>
      <c r="C959" s="68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9.75" customHeight="1" x14ac:dyDescent="0.25">
      <c r="A960" s="68"/>
      <c r="B960" s="68"/>
      <c r="C960" s="68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9.75" customHeight="1" x14ac:dyDescent="0.25">
      <c r="A961" s="68"/>
      <c r="B961" s="68"/>
      <c r="C961" s="68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9.75" customHeight="1" x14ac:dyDescent="0.25">
      <c r="A962" s="68"/>
      <c r="B962" s="68"/>
      <c r="C962" s="68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9.75" customHeight="1" x14ac:dyDescent="0.25">
      <c r="A963" s="68"/>
      <c r="B963" s="68"/>
      <c r="C963" s="68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9.75" customHeight="1" x14ac:dyDescent="0.25">
      <c r="A964" s="68"/>
      <c r="B964" s="68"/>
      <c r="C964" s="68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9.75" customHeight="1" x14ac:dyDescent="0.25">
      <c r="A965" s="68"/>
      <c r="B965" s="68"/>
      <c r="C965" s="68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9.75" customHeight="1" x14ac:dyDescent="0.25">
      <c r="A966" s="68"/>
      <c r="B966" s="68"/>
      <c r="C966" s="68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9.75" customHeight="1" x14ac:dyDescent="0.25">
      <c r="A967" s="68"/>
      <c r="B967" s="68"/>
      <c r="C967" s="68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9.75" customHeight="1" x14ac:dyDescent="0.25">
      <c r="A968" s="68"/>
      <c r="B968" s="68"/>
      <c r="C968" s="68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9.75" customHeight="1" x14ac:dyDescent="0.25">
      <c r="A969" s="68"/>
      <c r="B969" s="68"/>
      <c r="C969" s="68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9.75" customHeight="1" x14ac:dyDescent="0.25">
      <c r="A970" s="68"/>
      <c r="B970" s="68"/>
      <c r="C970" s="68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9.75" customHeight="1" x14ac:dyDescent="0.25">
      <c r="A971" s="68"/>
      <c r="B971" s="68"/>
      <c r="C971" s="68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9.75" customHeight="1" x14ac:dyDescent="0.25">
      <c r="A972" s="68"/>
      <c r="B972" s="68"/>
      <c r="C972" s="68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9.75" customHeight="1" x14ac:dyDescent="0.25">
      <c r="A973" s="68"/>
      <c r="B973" s="68"/>
      <c r="C973" s="68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9.75" customHeight="1" x14ac:dyDescent="0.25">
      <c r="A974" s="68"/>
      <c r="B974" s="68"/>
      <c r="C974" s="68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9.75" customHeight="1" x14ac:dyDescent="0.25">
      <c r="A975" s="68"/>
      <c r="B975" s="68"/>
      <c r="C975" s="68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9.75" customHeight="1" x14ac:dyDescent="0.25">
      <c r="A976" s="68"/>
      <c r="B976" s="68"/>
      <c r="C976" s="68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9.75" customHeight="1" x14ac:dyDescent="0.25">
      <c r="A977" s="68"/>
      <c r="B977" s="68"/>
      <c r="C977" s="68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9.75" customHeight="1" x14ac:dyDescent="0.25">
      <c r="A978" s="68"/>
      <c r="B978" s="68"/>
      <c r="C978" s="68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9.75" customHeight="1" x14ac:dyDescent="0.25">
      <c r="A979" s="68"/>
      <c r="B979" s="68"/>
      <c r="C979" s="68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9.75" customHeight="1" x14ac:dyDescent="0.25">
      <c r="A980" s="68"/>
      <c r="B980" s="68"/>
      <c r="C980" s="68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9.75" customHeight="1" x14ac:dyDescent="0.25">
      <c r="A981" s="68"/>
      <c r="B981" s="68"/>
      <c r="C981" s="68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9.75" customHeight="1" x14ac:dyDescent="0.25">
      <c r="A982" s="68"/>
      <c r="B982" s="68"/>
      <c r="C982" s="68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9.75" customHeight="1" x14ac:dyDescent="0.25">
      <c r="A983" s="68"/>
      <c r="B983" s="68"/>
      <c r="C983" s="68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9.75" customHeight="1" x14ac:dyDescent="0.25">
      <c r="A984" s="68"/>
      <c r="B984" s="68"/>
      <c r="C984" s="68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9.75" customHeight="1" x14ac:dyDescent="0.25">
      <c r="A985" s="68"/>
      <c r="B985" s="68"/>
      <c r="C985" s="68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9.75" customHeight="1" x14ac:dyDescent="0.25">
      <c r="A986" s="68"/>
      <c r="B986" s="68"/>
      <c r="C986" s="68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9.75" customHeight="1" x14ac:dyDescent="0.25">
      <c r="A987" s="68"/>
      <c r="B987" s="68"/>
      <c r="C987" s="68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9.75" customHeight="1" x14ac:dyDescent="0.25">
      <c r="A988" s="68"/>
      <c r="B988" s="68"/>
      <c r="C988" s="68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9.75" customHeight="1" x14ac:dyDescent="0.25">
      <c r="A989" s="68"/>
      <c r="B989" s="68"/>
      <c r="C989" s="68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9.75" customHeight="1" x14ac:dyDescent="0.25">
      <c r="A990" s="68"/>
      <c r="B990" s="68"/>
      <c r="C990" s="68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9.75" customHeight="1" x14ac:dyDescent="0.25">
      <c r="A991" s="68"/>
      <c r="B991" s="68"/>
      <c r="C991" s="68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9.75" customHeight="1" x14ac:dyDescent="0.25">
      <c r="A992" s="68"/>
      <c r="B992" s="68"/>
      <c r="C992" s="68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9.75" customHeight="1" x14ac:dyDescent="0.25">
      <c r="A993" s="68"/>
      <c r="B993" s="68"/>
      <c r="C993" s="68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9.75" customHeight="1" x14ac:dyDescent="0.25">
      <c r="A994" s="68"/>
      <c r="B994" s="68"/>
      <c r="C994" s="68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9.75" customHeight="1" x14ac:dyDescent="0.25">
      <c r="A995" s="68"/>
      <c r="B995" s="68"/>
      <c r="C995" s="68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9.75" customHeight="1" x14ac:dyDescent="0.25">
      <c r="A996" s="68"/>
      <c r="B996" s="68"/>
      <c r="C996" s="68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9.75" customHeight="1" x14ac:dyDescent="0.25">
      <c r="A997" s="68"/>
      <c r="B997" s="68"/>
      <c r="C997" s="68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9.75" customHeight="1" x14ac:dyDescent="0.25">
      <c r="A998" s="68"/>
      <c r="B998" s="68"/>
      <c r="C998" s="68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9.75" customHeight="1" x14ac:dyDescent="0.25">
      <c r="A999" s="68"/>
      <c r="B999" s="68"/>
      <c r="C999" s="68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9.75" customHeight="1" x14ac:dyDescent="0.25">
      <c r="A1000" s="68"/>
      <c r="B1000" s="68"/>
      <c r="C1000" s="68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  <row r="1001" spans="1:26" ht="9.75" customHeight="1" x14ac:dyDescent="0.25">
      <c r="A1001" s="68"/>
      <c r="B1001" s="68"/>
      <c r="C1001" s="68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</row>
    <row r="1002" spans="1:26" ht="9.75" customHeight="1" x14ac:dyDescent="0.25">
      <c r="A1002" s="68"/>
      <c r="B1002" s="68"/>
      <c r="C1002" s="68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</row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1000"/>
  <sheetViews>
    <sheetView workbookViewId="0">
      <selection activeCell="F13" sqref="F13"/>
    </sheetView>
  </sheetViews>
  <sheetFormatPr defaultColWidth="14.42578125" defaultRowHeight="15" customHeight="1" x14ac:dyDescent="0.25"/>
  <cols>
    <col min="1" max="2" width="1.28515625" customWidth="1"/>
    <col min="3" max="3" width="27.42578125" customWidth="1"/>
    <col min="4" max="4" width="9.28515625" customWidth="1"/>
    <col min="5" max="22" width="8.7109375" customWidth="1"/>
  </cols>
  <sheetData>
    <row r="1" spans="1:4" ht="14.25" customHeight="1" x14ac:dyDescent="0.25">
      <c r="A1" s="89"/>
      <c r="B1" s="89"/>
      <c r="C1" s="89"/>
      <c r="D1" s="90"/>
    </row>
    <row r="2" spans="1:4" ht="14.25" customHeight="1" x14ac:dyDescent="0.25">
      <c r="A2" s="33"/>
      <c r="B2" s="33"/>
      <c r="C2" s="33"/>
      <c r="D2" s="91"/>
    </row>
    <row r="3" spans="1:4" ht="14.25" customHeight="1" x14ac:dyDescent="0.25">
      <c r="A3" s="33" t="s">
        <v>24</v>
      </c>
      <c r="B3" s="33"/>
      <c r="C3" s="33"/>
      <c r="D3" s="91"/>
    </row>
    <row r="4" spans="1:4" ht="14.25" customHeight="1" x14ac:dyDescent="0.25">
      <c r="A4" s="33"/>
      <c r="B4" s="33" t="s">
        <v>25</v>
      </c>
      <c r="C4" s="33"/>
      <c r="D4" s="91">
        <v>2218143</v>
      </c>
    </row>
    <row r="5" spans="1:4" ht="14.25" customHeight="1" x14ac:dyDescent="0.25">
      <c r="A5" s="33"/>
      <c r="B5" s="33" t="s">
        <v>26</v>
      </c>
      <c r="C5" s="33"/>
      <c r="D5" s="91">
        <v>890940.44000000006</v>
      </c>
    </row>
    <row r="6" spans="1:4" ht="14.25" customHeight="1" x14ac:dyDescent="0.25">
      <c r="A6" s="33"/>
      <c r="B6" s="33" t="s">
        <v>27</v>
      </c>
      <c r="C6" s="33"/>
      <c r="D6" s="91">
        <v>39334</v>
      </c>
    </row>
    <row r="7" spans="1:4" ht="14.25" customHeight="1" x14ac:dyDescent="0.25">
      <c r="A7" s="33"/>
      <c r="B7" s="33" t="s">
        <v>28</v>
      </c>
      <c r="C7" s="33"/>
      <c r="D7" s="91">
        <v>87975</v>
      </c>
    </row>
    <row r="8" spans="1:4" ht="14.25" customHeight="1" x14ac:dyDescent="0.25">
      <c r="A8" s="33"/>
      <c r="B8" s="33" t="s">
        <v>29</v>
      </c>
      <c r="C8" s="33"/>
      <c r="D8" s="91">
        <v>266036.40000000002</v>
      </c>
    </row>
    <row r="9" spans="1:4" ht="14.25" customHeight="1" x14ac:dyDescent="0.25">
      <c r="A9" s="33"/>
      <c r="B9" s="33" t="s">
        <v>30</v>
      </c>
      <c r="C9" s="33"/>
      <c r="D9" s="91">
        <v>57644</v>
      </c>
    </row>
    <row r="10" spans="1:4" ht="14.25" customHeight="1" x14ac:dyDescent="0.25">
      <c r="A10" s="33"/>
      <c r="B10" s="33" t="s">
        <v>33</v>
      </c>
      <c r="C10" s="33"/>
      <c r="D10" s="91">
        <v>528240</v>
      </c>
    </row>
    <row r="11" spans="1:4" ht="14.25" customHeight="1" x14ac:dyDescent="0.25">
      <c r="A11" s="33"/>
      <c r="B11" s="33" t="s">
        <v>312</v>
      </c>
      <c r="C11" s="33"/>
      <c r="D11" s="91">
        <v>53737.38</v>
      </c>
    </row>
    <row r="12" spans="1:4" ht="14.25" customHeight="1" x14ac:dyDescent="0.25">
      <c r="A12" s="33"/>
      <c r="B12" s="33" t="s">
        <v>34</v>
      </c>
      <c r="C12" s="33"/>
      <c r="D12" s="91">
        <v>3679.0500000000006</v>
      </c>
    </row>
    <row r="13" spans="1:4" ht="14.25" customHeight="1" x14ac:dyDescent="0.25">
      <c r="A13" s="33"/>
      <c r="B13" s="92" t="s">
        <v>254</v>
      </c>
      <c r="C13" s="92"/>
      <c r="D13" s="93">
        <v>4145729.2699999996</v>
      </c>
    </row>
    <row r="14" spans="1:4" ht="14.25" customHeight="1" x14ac:dyDescent="0.25">
      <c r="A14" s="33" t="s">
        <v>37</v>
      </c>
      <c r="B14" s="33"/>
      <c r="C14" s="33"/>
      <c r="D14" s="91"/>
    </row>
    <row r="15" spans="1:4" ht="14.25" customHeight="1" x14ac:dyDescent="0.25">
      <c r="A15" s="33"/>
      <c r="B15" s="33" t="s">
        <v>38</v>
      </c>
      <c r="C15" s="33"/>
      <c r="D15" s="91">
        <v>55795.270000000004</v>
      </c>
    </row>
    <row r="16" spans="1:4" ht="14.25" customHeight="1" x14ac:dyDescent="0.25">
      <c r="A16" s="33"/>
      <c r="B16" s="33" t="s">
        <v>39</v>
      </c>
      <c r="C16" s="33"/>
      <c r="D16" s="91">
        <v>15222.369999999999</v>
      </c>
    </row>
    <row r="17" spans="1:4" ht="14.25" customHeight="1" x14ac:dyDescent="0.25">
      <c r="A17" s="33"/>
      <c r="B17" s="33" t="s">
        <v>40</v>
      </c>
      <c r="C17" s="33"/>
      <c r="D17" s="91">
        <v>35449.159999999996</v>
      </c>
    </row>
    <row r="18" spans="1:4" ht="14.25" customHeight="1" x14ac:dyDescent="0.25">
      <c r="A18" s="33"/>
      <c r="B18" s="33" t="s">
        <v>255</v>
      </c>
      <c r="C18" s="33"/>
      <c r="D18" s="91">
        <v>6848.53</v>
      </c>
    </row>
    <row r="19" spans="1:4" ht="14.25" customHeight="1" x14ac:dyDescent="0.25">
      <c r="A19" s="33"/>
      <c r="B19" s="33" t="s">
        <v>41</v>
      </c>
      <c r="C19" s="33"/>
      <c r="D19" s="91">
        <v>10213.320000000002</v>
      </c>
    </row>
    <row r="20" spans="1:4" ht="14.25" customHeight="1" x14ac:dyDescent="0.25">
      <c r="A20" s="33"/>
      <c r="B20" s="33" t="s">
        <v>256</v>
      </c>
      <c r="C20" s="33"/>
      <c r="D20" s="91">
        <v>0</v>
      </c>
    </row>
    <row r="21" spans="1:4" ht="14.25" customHeight="1" x14ac:dyDescent="0.25">
      <c r="A21" s="33"/>
      <c r="B21" s="33" t="s">
        <v>257</v>
      </c>
      <c r="C21" s="33"/>
      <c r="D21" s="91">
        <v>186846.55</v>
      </c>
    </row>
    <row r="22" spans="1:4" ht="14.25" customHeight="1" x14ac:dyDescent="0.25">
      <c r="A22" s="33"/>
      <c r="B22" s="33" t="s">
        <v>44</v>
      </c>
      <c r="C22" s="33"/>
      <c r="D22" s="91">
        <v>377231.30000000005</v>
      </c>
    </row>
    <row r="23" spans="1:4" ht="14.25" customHeight="1" x14ac:dyDescent="0.25">
      <c r="A23" s="33"/>
      <c r="B23" s="33" t="s">
        <v>258</v>
      </c>
      <c r="C23" s="33"/>
      <c r="D23" s="91">
        <v>90909.09</v>
      </c>
    </row>
    <row r="24" spans="1:4" ht="14.25" customHeight="1" x14ac:dyDescent="0.25">
      <c r="A24" s="33"/>
      <c r="B24" s="33" t="s">
        <v>46</v>
      </c>
      <c r="C24" s="33"/>
      <c r="D24" s="91">
        <v>108449.79</v>
      </c>
    </row>
    <row r="25" spans="1:4" ht="14.25" customHeight="1" x14ac:dyDescent="0.25">
      <c r="A25" s="33"/>
      <c r="B25" s="33" t="s">
        <v>259</v>
      </c>
      <c r="C25" s="33"/>
      <c r="D25" s="91">
        <v>6705</v>
      </c>
    </row>
    <row r="26" spans="1:4" ht="14.25" customHeight="1" x14ac:dyDescent="0.25">
      <c r="A26" s="33"/>
      <c r="B26" s="33" t="s">
        <v>48</v>
      </c>
      <c r="C26" s="33"/>
      <c r="D26" s="91">
        <v>57415.710000000014</v>
      </c>
    </row>
    <row r="27" spans="1:4" ht="14.25" customHeight="1" x14ac:dyDescent="0.25">
      <c r="A27" s="33"/>
      <c r="B27" s="33" t="s">
        <v>49</v>
      </c>
      <c r="C27" s="33"/>
      <c r="D27" s="91">
        <v>74964.070000000007</v>
      </c>
    </row>
    <row r="28" spans="1:4" ht="14.25" customHeight="1" x14ac:dyDescent="0.25">
      <c r="A28" s="33"/>
      <c r="B28" s="33" t="s">
        <v>260</v>
      </c>
      <c r="C28" s="33"/>
      <c r="D28" s="91">
        <v>3473.98</v>
      </c>
    </row>
    <row r="29" spans="1:4" ht="14.25" customHeight="1" x14ac:dyDescent="0.25">
      <c r="A29" s="33"/>
      <c r="B29" s="33" t="s">
        <v>53</v>
      </c>
      <c r="C29" s="33"/>
      <c r="D29" s="91">
        <v>0</v>
      </c>
    </row>
    <row r="30" spans="1:4" ht="14.25" customHeight="1" x14ac:dyDescent="0.25">
      <c r="A30" s="33"/>
      <c r="B30" s="33" t="s">
        <v>54</v>
      </c>
      <c r="C30" s="33"/>
      <c r="D30" s="91">
        <v>16329</v>
      </c>
    </row>
    <row r="31" spans="1:4" ht="14.25" customHeight="1" x14ac:dyDescent="0.25">
      <c r="A31" s="33"/>
      <c r="B31" s="33" t="s">
        <v>261</v>
      </c>
      <c r="C31" s="33"/>
      <c r="D31" s="91">
        <v>6946.8</v>
      </c>
    </row>
    <row r="32" spans="1:4" ht="14.25" customHeight="1" x14ac:dyDescent="0.25">
      <c r="A32" s="33"/>
      <c r="B32" s="92" t="s">
        <v>262</v>
      </c>
      <c r="C32" s="92"/>
      <c r="D32" s="93">
        <v>1052799.94</v>
      </c>
    </row>
    <row r="33" spans="1:4" ht="14.25" customHeight="1" x14ac:dyDescent="0.25">
      <c r="A33" s="33" t="s">
        <v>57</v>
      </c>
      <c r="B33" s="33"/>
      <c r="C33" s="33"/>
      <c r="D33" s="91"/>
    </row>
    <row r="34" spans="1:4" ht="14.25" customHeight="1" x14ac:dyDescent="0.25">
      <c r="A34" s="33"/>
      <c r="B34" s="33" t="s">
        <v>58</v>
      </c>
      <c r="C34" s="33"/>
      <c r="D34" s="91">
        <v>157600</v>
      </c>
    </row>
    <row r="35" spans="1:4" ht="14.25" customHeight="1" x14ac:dyDescent="0.25">
      <c r="A35" s="33"/>
      <c r="B35" s="33" t="s">
        <v>263</v>
      </c>
      <c r="C35" s="33"/>
      <c r="D35" s="91">
        <v>2500</v>
      </c>
    </row>
    <row r="36" spans="1:4" ht="14.25" customHeight="1" x14ac:dyDescent="0.25">
      <c r="A36" s="33"/>
      <c r="B36" s="33" t="s">
        <v>264</v>
      </c>
      <c r="C36" s="33"/>
      <c r="D36" s="91">
        <v>12705.45</v>
      </c>
    </row>
    <row r="37" spans="1:4" ht="14.25" customHeight="1" x14ac:dyDescent="0.25">
      <c r="A37" s="33"/>
      <c r="B37" s="33" t="s">
        <v>59</v>
      </c>
      <c r="C37" s="33"/>
      <c r="D37" s="91">
        <v>17651.150000000001</v>
      </c>
    </row>
    <row r="38" spans="1:4" ht="14.25" customHeight="1" x14ac:dyDescent="0.25">
      <c r="A38" s="33"/>
      <c r="B38" s="33" t="s">
        <v>60</v>
      </c>
      <c r="C38" s="33"/>
      <c r="D38" s="91">
        <v>4250</v>
      </c>
    </row>
    <row r="39" spans="1:4" ht="14.25" customHeight="1" x14ac:dyDescent="0.25">
      <c r="A39" s="33"/>
      <c r="B39" s="33" t="s">
        <v>265</v>
      </c>
      <c r="C39" s="33"/>
      <c r="D39" s="91">
        <v>2000</v>
      </c>
    </row>
    <row r="40" spans="1:4" ht="14.25" customHeight="1" x14ac:dyDescent="0.25">
      <c r="A40" s="33"/>
      <c r="B40" s="33" t="s">
        <v>61</v>
      </c>
      <c r="C40" s="33"/>
      <c r="D40" s="91">
        <v>3020</v>
      </c>
    </row>
    <row r="41" spans="1:4" ht="14.25" customHeight="1" x14ac:dyDescent="0.25">
      <c r="A41" s="33"/>
      <c r="B41" s="92" t="s">
        <v>266</v>
      </c>
      <c r="C41" s="92"/>
      <c r="D41" s="93">
        <v>199726.6</v>
      </c>
    </row>
    <row r="42" spans="1:4" ht="14.25" customHeight="1" x14ac:dyDescent="0.25">
      <c r="A42" s="33" t="s">
        <v>63</v>
      </c>
      <c r="B42" s="33"/>
      <c r="C42" s="33"/>
      <c r="D42" s="91"/>
    </row>
    <row r="43" spans="1:4" ht="14.25" customHeight="1" x14ac:dyDescent="0.25">
      <c r="A43" s="33"/>
      <c r="B43" s="33" t="s">
        <v>64</v>
      </c>
      <c r="C43" s="33"/>
      <c r="D43" s="91">
        <v>926.18000000000006</v>
      </c>
    </row>
    <row r="44" spans="1:4" ht="14.25" customHeight="1" x14ac:dyDescent="0.25">
      <c r="A44" s="33"/>
      <c r="B44" s="33" t="s">
        <v>267</v>
      </c>
      <c r="C44" s="33"/>
      <c r="D44" s="91">
        <v>57.7</v>
      </c>
    </row>
    <row r="45" spans="1:4" ht="14.25" customHeight="1" x14ac:dyDescent="0.25">
      <c r="A45" s="33"/>
      <c r="B45" s="92" t="s">
        <v>268</v>
      </c>
      <c r="C45" s="92"/>
      <c r="D45" s="93">
        <v>983.88000000000011</v>
      </c>
    </row>
    <row r="46" spans="1:4" ht="14.25" customHeight="1" x14ac:dyDescent="0.25">
      <c r="A46" s="33" t="s">
        <v>334</v>
      </c>
      <c r="B46" s="33"/>
      <c r="C46" s="33"/>
      <c r="D46" s="91"/>
    </row>
    <row r="47" spans="1:4" ht="14.25" customHeight="1" x14ac:dyDescent="0.25">
      <c r="A47" s="33"/>
      <c r="B47" s="33" t="s">
        <v>269</v>
      </c>
      <c r="C47" s="33"/>
      <c r="D47" s="91">
        <v>12366</v>
      </c>
    </row>
    <row r="48" spans="1:4" ht="14.25" customHeight="1" x14ac:dyDescent="0.25">
      <c r="A48" s="33"/>
      <c r="B48" s="92" t="s">
        <v>270</v>
      </c>
      <c r="C48" s="92"/>
      <c r="D48" s="93">
        <v>12366</v>
      </c>
    </row>
    <row r="49" spans="1:4" ht="14.25" customHeight="1" x14ac:dyDescent="0.25">
      <c r="A49" s="92" t="s">
        <v>335</v>
      </c>
      <c r="B49" s="92"/>
      <c r="C49" s="92"/>
      <c r="D49" s="93">
        <v>5411605.6899999985</v>
      </c>
    </row>
    <row r="50" spans="1:4" ht="14.25" customHeight="1" x14ac:dyDescent="0.25">
      <c r="A50" s="33"/>
      <c r="B50" s="33"/>
      <c r="C50" s="33"/>
      <c r="D50" s="91"/>
    </row>
    <row r="51" spans="1:4" ht="14.25" customHeight="1" x14ac:dyDescent="0.25">
      <c r="A51" s="33" t="s">
        <v>69</v>
      </c>
      <c r="B51" s="33"/>
      <c r="C51" s="33"/>
      <c r="D51" s="91"/>
    </row>
    <row r="52" spans="1:4" ht="14.25" customHeight="1" x14ac:dyDescent="0.25">
      <c r="A52" s="33"/>
      <c r="B52" s="33" t="s">
        <v>70</v>
      </c>
      <c r="C52" s="33"/>
      <c r="D52" s="91">
        <v>193600.02</v>
      </c>
    </row>
    <row r="53" spans="1:4" ht="14.25" customHeight="1" x14ac:dyDescent="0.25">
      <c r="A53" s="33"/>
      <c r="B53" s="33" t="s">
        <v>72</v>
      </c>
      <c r="C53" s="33"/>
      <c r="D53" s="91">
        <v>615451.9</v>
      </c>
    </row>
    <row r="54" spans="1:4" ht="14.25" customHeight="1" x14ac:dyDescent="0.25">
      <c r="A54" s="33"/>
      <c r="B54" s="33" t="s">
        <v>73</v>
      </c>
      <c r="C54" s="33"/>
      <c r="D54" s="91">
        <v>434429.94999999995</v>
      </c>
    </row>
    <row r="55" spans="1:4" ht="14.25" customHeight="1" x14ac:dyDescent="0.25">
      <c r="A55" s="33"/>
      <c r="B55" s="33" t="s">
        <v>75</v>
      </c>
      <c r="C55" s="33"/>
      <c r="D55" s="91">
        <v>228175.95</v>
      </c>
    </row>
    <row r="56" spans="1:4" ht="14.25" customHeight="1" x14ac:dyDescent="0.25">
      <c r="A56" s="33"/>
      <c r="B56" s="33" t="s">
        <v>76</v>
      </c>
      <c r="C56" s="33"/>
      <c r="D56" s="91">
        <v>25950</v>
      </c>
    </row>
    <row r="57" spans="1:4" ht="14.25" customHeight="1" x14ac:dyDescent="0.25">
      <c r="A57" s="33"/>
      <c r="B57" s="33" t="s">
        <v>77</v>
      </c>
      <c r="C57" s="33"/>
      <c r="D57" s="91">
        <v>53131.21</v>
      </c>
    </row>
    <row r="58" spans="1:4" ht="14.25" customHeight="1" x14ac:dyDescent="0.25">
      <c r="A58" s="33"/>
      <c r="B58" s="33" t="s">
        <v>80</v>
      </c>
      <c r="C58" s="33"/>
      <c r="D58" s="91">
        <v>34566</v>
      </c>
    </row>
    <row r="59" spans="1:4" ht="14.25" customHeight="1" x14ac:dyDescent="0.25">
      <c r="A59" s="33"/>
      <c r="B59" s="33" t="s">
        <v>81</v>
      </c>
      <c r="C59" s="33"/>
      <c r="D59" s="91">
        <v>13000</v>
      </c>
    </row>
    <row r="60" spans="1:4" ht="14.25" customHeight="1" x14ac:dyDescent="0.25">
      <c r="A60" s="33"/>
      <c r="B60" s="33" t="s">
        <v>82</v>
      </c>
      <c r="C60" s="33"/>
      <c r="D60" s="91">
        <v>263515.5</v>
      </c>
    </row>
    <row r="61" spans="1:4" ht="14.25" customHeight="1" x14ac:dyDescent="0.25">
      <c r="A61" s="33"/>
      <c r="B61" s="33" t="s">
        <v>83</v>
      </c>
      <c r="C61" s="33"/>
      <c r="D61" s="91">
        <v>23749.980000000003</v>
      </c>
    </row>
    <row r="62" spans="1:4" ht="14.25" customHeight="1" x14ac:dyDescent="0.25">
      <c r="A62" s="33"/>
      <c r="B62" s="33" t="s">
        <v>84</v>
      </c>
      <c r="C62" s="33"/>
      <c r="D62" s="91">
        <v>62645.039999999986</v>
      </c>
    </row>
    <row r="63" spans="1:4" ht="14.25" customHeight="1" x14ac:dyDescent="0.25">
      <c r="A63" s="33"/>
      <c r="B63" s="33" t="s">
        <v>85</v>
      </c>
      <c r="C63" s="33"/>
      <c r="D63" s="91">
        <v>245751.68000000005</v>
      </c>
    </row>
    <row r="64" spans="1:4" ht="14.25" customHeight="1" x14ac:dyDescent="0.25">
      <c r="A64" s="33"/>
      <c r="B64" s="33" t="s">
        <v>271</v>
      </c>
      <c r="C64" s="33"/>
      <c r="D64" s="91">
        <v>17500</v>
      </c>
    </row>
    <row r="65" spans="1:4" ht="14.25" customHeight="1" x14ac:dyDescent="0.25">
      <c r="A65" s="33"/>
      <c r="B65" s="33" t="s">
        <v>272</v>
      </c>
      <c r="C65" s="33"/>
      <c r="D65" s="91">
        <v>2500</v>
      </c>
    </row>
    <row r="66" spans="1:4" ht="14.25" customHeight="1" x14ac:dyDescent="0.25">
      <c r="A66" s="33"/>
      <c r="B66" s="33" t="s">
        <v>86</v>
      </c>
      <c r="C66" s="33"/>
      <c r="D66" s="91">
        <v>135199.94000000003</v>
      </c>
    </row>
    <row r="67" spans="1:4" ht="14.25" customHeight="1" x14ac:dyDescent="0.25">
      <c r="A67" s="33"/>
      <c r="B67" s="92" t="s">
        <v>273</v>
      </c>
      <c r="C67" s="92"/>
      <c r="D67" s="93">
        <v>2349167.17</v>
      </c>
    </row>
    <row r="68" spans="1:4" ht="14.25" customHeight="1" x14ac:dyDescent="0.25">
      <c r="A68" s="33" t="s">
        <v>90</v>
      </c>
      <c r="B68" s="33"/>
      <c r="C68" s="33"/>
      <c r="D68" s="91"/>
    </row>
    <row r="69" spans="1:4" ht="14.25" customHeight="1" x14ac:dyDescent="0.25">
      <c r="A69" s="33"/>
      <c r="B69" s="33" t="s">
        <v>91</v>
      </c>
      <c r="C69" s="33"/>
      <c r="D69" s="91">
        <v>19461.09</v>
      </c>
    </row>
    <row r="70" spans="1:4" ht="14.25" customHeight="1" x14ac:dyDescent="0.25">
      <c r="A70" s="33"/>
      <c r="B70" s="33" t="s">
        <v>92</v>
      </c>
      <c r="C70" s="33"/>
      <c r="D70" s="91">
        <v>76522.219999999987</v>
      </c>
    </row>
    <row r="71" spans="1:4" ht="14.25" customHeight="1" x14ac:dyDescent="0.25">
      <c r="A71" s="33"/>
      <c r="B71" s="33" t="s">
        <v>93</v>
      </c>
      <c r="C71" s="33"/>
      <c r="D71" s="91">
        <v>6443.69</v>
      </c>
    </row>
    <row r="72" spans="1:4" ht="14.25" customHeight="1" x14ac:dyDescent="0.25">
      <c r="A72" s="33"/>
      <c r="B72" s="33" t="s">
        <v>94</v>
      </c>
      <c r="C72" s="33"/>
      <c r="D72" s="91">
        <v>6880.49</v>
      </c>
    </row>
    <row r="73" spans="1:4" ht="14.25" customHeight="1" x14ac:dyDescent="0.25">
      <c r="A73" s="33"/>
      <c r="B73" s="33" t="s">
        <v>96</v>
      </c>
      <c r="C73" s="33"/>
      <c r="D73" s="91">
        <v>174785.51</v>
      </c>
    </row>
    <row r="74" spans="1:4" ht="14.25" customHeight="1" x14ac:dyDescent="0.25">
      <c r="A74" s="33"/>
      <c r="B74" s="33" t="s">
        <v>97</v>
      </c>
      <c r="C74" s="33"/>
      <c r="D74" s="91">
        <v>15257.22</v>
      </c>
    </row>
    <row r="75" spans="1:4" ht="14.25" customHeight="1" x14ac:dyDescent="0.25">
      <c r="A75" s="33"/>
      <c r="B75" s="33" t="s">
        <v>98</v>
      </c>
      <c r="C75" s="33"/>
      <c r="D75" s="91">
        <v>14274.95</v>
      </c>
    </row>
    <row r="76" spans="1:4" ht="14.25" customHeight="1" x14ac:dyDescent="0.25">
      <c r="A76" s="33"/>
      <c r="B76" s="33" t="s">
        <v>100</v>
      </c>
      <c r="C76" s="33"/>
      <c r="D76" s="91">
        <v>44662.03</v>
      </c>
    </row>
    <row r="77" spans="1:4" ht="14.25" customHeight="1" x14ac:dyDescent="0.25">
      <c r="A77" s="33"/>
      <c r="B77" s="92" t="s">
        <v>274</v>
      </c>
      <c r="C77" s="92"/>
      <c r="D77" s="93">
        <v>358287.19999999995</v>
      </c>
    </row>
    <row r="78" spans="1:4" ht="14.25" customHeight="1" x14ac:dyDescent="0.25">
      <c r="A78" s="33" t="s">
        <v>102</v>
      </c>
      <c r="B78" s="33"/>
      <c r="C78" s="33"/>
      <c r="D78" s="91"/>
    </row>
    <row r="79" spans="1:4" ht="14.25" customHeight="1" x14ac:dyDescent="0.25">
      <c r="A79" s="33"/>
      <c r="B79" s="33" t="s">
        <v>103</v>
      </c>
      <c r="C79" s="33"/>
      <c r="D79" s="91">
        <v>23316</v>
      </c>
    </row>
    <row r="80" spans="1:4" ht="14.25" customHeight="1" x14ac:dyDescent="0.25">
      <c r="A80" s="33"/>
      <c r="B80" s="92" t="s">
        <v>275</v>
      </c>
      <c r="C80" s="92"/>
      <c r="D80" s="93">
        <v>23316</v>
      </c>
    </row>
    <row r="81" spans="1:4" ht="14.25" customHeight="1" x14ac:dyDescent="0.25">
      <c r="A81" s="33" t="s">
        <v>107</v>
      </c>
      <c r="B81" s="33"/>
      <c r="C81" s="33"/>
      <c r="D81" s="91"/>
    </row>
    <row r="82" spans="1:4" ht="14.25" customHeight="1" x14ac:dyDescent="0.25">
      <c r="A82" s="33"/>
      <c r="B82" s="33" t="s">
        <v>108</v>
      </c>
      <c r="C82" s="33"/>
      <c r="D82" s="91">
        <v>3730.33</v>
      </c>
    </row>
    <row r="83" spans="1:4" ht="14.25" customHeight="1" x14ac:dyDescent="0.25">
      <c r="A83" s="33"/>
      <c r="B83" s="33" t="s">
        <v>109</v>
      </c>
      <c r="C83" s="33"/>
      <c r="D83" s="91">
        <v>277.84000000000003</v>
      </c>
    </row>
    <row r="84" spans="1:4" ht="14.25" customHeight="1" x14ac:dyDescent="0.25">
      <c r="A84" s="33"/>
      <c r="B84" s="33" t="s">
        <v>276</v>
      </c>
      <c r="C84" s="33"/>
      <c r="D84" s="91">
        <v>25472.159999999996</v>
      </c>
    </row>
    <row r="85" spans="1:4" ht="14.25" customHeight="1" x14ac:dyDescent="0.25">
      <c r="A85" s="33"/>
      <c r="B85" s="33" t="s">
        <v>110</v>
      </c>
      <c r="C85" s="33"/>
      <c r="D85" s="91">
        <v>2142</v>
      </c>
    </row>
    <row r="86" spans="1:4" ht="14.25" customHeight="1" x14ac:dyDescent="0.25">
      <c r="A86" s="33"/>
      <c r="B86" s="92" t="s">
        <v>277</v>
      </c>
      <c r="C86" s="92"/>
      <c r="D86" s="93">
        <v>31622.329999999994</v>
      </c>
    </row>
    <row r="87" spans="1:4" ht="14.25" customHeight="1" x14ac:dyDescent="0.25">
      <c r="A87" s="33" t="s">
        <v>112</v>
      </c>
      <c r="B87" s="33"/>
      <c r="C87" s="33"/>
      <c r="D87" s="91"/>
    </row>
    <row r="88" spans="1:4" ht="14.25" customHeight="1" x14ac:dyDescent="0.25">
      <c r="A88" s="33"/>
      <c r="B88" s="33" t="s">
        <v>113</v>
      </c>
      <c r="C88" s="33"/>
      <c r="D88" s="91">
        <v>528240</v>
      </c>
    </row>
    <row r="89" spans="1:4" ht="14.25" customHeight="1" x14ac:dyDescent="0.25">
      <c r="A89" s="33"/>
      <c r="B89" s="33" t="s">
        <v>114</v>
      </c>
      <c r="C89" s="33"/>
      <c r="D89" s="91">
        <v>9000</v>
      </c>
    </row>
    <row r="90" spans="1:4" ht="14.25" customHeight="1" x14ac:dyDescent="0.25">
      <c r="A90" s="33"/>
      <c r="B90" s="92" t="s">
        <v>278</v>
      </c>
      <c r="C90" s="92"/>
      <c r="D90" s="93">
        <v>537240</v>
      </c>
    </row>
    <row r="91" spans="1:4" ht="14.25" customHeight="1" x14ac:dyDescent="0.25">
      <c r="A91" s="33" t="s">
        <v>116</v>
      </c>
      <c r="B91" s="33"/>
      <c r="C91" s="33"/>
      <c r="D91" s="91"/>
    </row>
    <row r="92" spans="1:4" ht="14.25" customHeight="1" x14ac:dyDescent="0.25">
      <c r="A92" s="33"/>
      <c r="B92" s="33" t="s">
        <v>119</v>
      </c>
      <c r="C92" s="33"/>
      <c r="D92" s="91">
        <v>106177.09</v>
      </c>
    </row>
    <row r="93" spans="1:4" ht="14.25" customHeight="1" x14ac:dyDescent="0.25">
      <c r="A93" s="33"/>
      <c r="B93" s="33" t="s">
        <v>120</v>
      </c>
      <c r="C93" s="33"/>
      <c r="D93" s="91">
        <v>5778.6200000000008</v>
      </c>
    </row>
    <row r="94" spans="1:4" ht="14.25" customHeight="1" x14ac:dyDescent="0.25">
      <c r="A94" s="33"/>
      <c r="B94" s="33" t="s">
        <v>122</v>
      </c>
      <c r="C94" s="33"/>
      <c r="D94" s="91">
        <v>48932.04</v>
      </c>
    </row>
    <row r="95" spans="1:4" ht="14.25" customHeight="1" x14ac:dyDescent="0.25">
      <c r="A95" s="33"/>
      <c r="B95" s="92" t="s">
        <v>279</v>
      </c>
      <c r="C95" s="92"/>
      <c r="D95" s="93">
        <v>160887.75</v>
      </c>
    </row>
    <row r="96" spans="1:4" ht="14.25" customHeight="1" x14ac:dyDescent="0.25">
      <c r="A96" s="33" t="s">
        <v>125</v>
      </c>
      <c r="B96" s="33"/>
      <c r="C96" s="33"/>
      <c r="D96" s="91"/>
    </row>
    <row r="97" spans="1:4" ht="14.25" customHeight="1" x14ac:dyDescent="0.25">
      <c r="A97" s="33"/>
      <c r="B97" s="33" t="s">
        <v>126</v>
      </c>
      <c r="C97" s="33"/>
      <c r="D97" s="91">
        <v>65775.59</v>
      </c>
    </row>
    <row r="98" spans="1:4" ht="14.25" customHeight="1" x14ac:dyDescent="0.25">
      <c r="A98" s="33"/>
      <c r="B98" s="33" t="s">
        <v>127</v>
      </c>
      <c r="C98" s="33"/>
      <c r="D98" s="91">
        <v>5181.1099999999997</v>
      </c>
    </row>
    <row r="99" spans="1:4" ht="14.25" customHeight="1" x14ac:dyDescent="0.25">
      <c r="A99" s="33"/>
      <c r="B99" s="33" t="s">
        <v>128</v>
      </c>
      <c r="C99" s="33"/>
      <c r="D99" s="91">
        <v>89661.629999999976</v>
      </c>
    </row>
    <row r="100" spans="1:4" ht="14.25" customHeight="1" x14ac:dyDescent="0.25">
      <c r="A100" s="33"/>
      <c r="B100" s="33" t="s">
        <v>129</v>
      </c>
      <c r="C100" s="33"/>
      <c r="D100" s="91">
        <v>15183.74</v>
      </c>
    </row>
    <row r="101" spans="1:4" ht="14.25" customHeight="1" x14ac:dyDescent="0.25">
      <c r="A101" s="33"/>
      <c r="B101" s="33" t="s">
        <v>130</v>
      </c>
      <c r="C101" s="33"/>
      <c r="D101" s="91">
        <v>11653.7</v>
      </c>
    </row>
    <row r="102" spans="1:4" ht="14.25" customHeight="1" x14ac:dyDescent="0.25">
      <c r="A102" s="33"/>
      <c r="B102" s="33" t="s">
        <v>131</v>
      </c>
      <c r="C102" s="33"/>
      <c r="D102" s="91">
        <v>109013.6</v>
      </c>
    </row>
    <row r="103" spans="1:4" ht="14.25" customHeight="1" x14ac:dyDescent="0.25">
      <c r="A103" s="33"/>
      <c r="B103" s="33" t="s">
        <v>132</v>
      </c>
      <c r="C103" s="33"/>
      <c r="D103" s="91">
        <v>84459.98</v>
      </c>
    </row>
    <row r="104" spans="1:4" ht="14.25" customHeight="1" x14ac:dyDescent="0.25">
      <c r="A104" s="33"/>
      <c r="B104" s="33" t="s">
        <v>133</v>
      </c>
      <c r="C104" s="33"/>
      <c r="D104" s="91">
        <v>11287.36</v>
      </c>
    </row>
    <row r="105" spans="1:4" ht="14.25" customHeight="1" x14ac:dyDescent="0.25">
      <c r="A105" s="33"/>
      <c r="B105" s="33" t="s">
        <v>280</v>
      </c>
      <c r="C105" s="33"/>
      <c r="D105" s="91">
        <v>2524.15</v>
      </c>
    </row>
    <row r="106" spans="1:4" ht="14.25" customHeight="1" x14ac:dyDescent="0.25">
      <c r="A106" s="33"/>
      <c r="B106" s="33" t="s">
        <v>134</v>
      </c>
      <c r="C106" s="33"/>
      <c r="D106" s="91">
        <v>75301.070000000007</v>
      </c>
    </row>
    <row r="107" spans="1:4" ht="14.25" customHeight="1" x14ac:dyDescent="0.25">
      <c r="A107" s="33"/>
      <c r="B107" s="33" t="s">
        <v>135</v>
      </c>
      <c r="C107" s="33"/>
      <c r="D107" s="91">
        <v>14832.010000000002</v>
      </c>
    </row>
    <row r="108" spans="1:4" ht="14.25" customHeight="1" x14ac:dyDescent="0.25">
      <c r="A108" s="33"/>
      <c r="B108" s="33" t="s">
        <v>136</v>
      </c>
      <c r="C108" s="33"/>
      <c r="D108" s="91">
        <v>4000</v>
      </c>
    </row>
    <row r="109" spans="1:4" ht="14.25" customHeight="1" x14ac:dyDescent="0.25">
      <c r="A109" s="33"/>
      <c r="B109" s="33" t="s">
        <v>138</v>
      </c>
      <c r="C109" s="33"/>
      <c r="D109" s="91">
        <v>6404.1999999999989</v>
      </c>
    </row>
    <row r="110" spans="1:4" ht="14.25" customHeight="1" x14ac:dyDescent="0.25">
      <c r="A110" s="33"/>
      <c r="B110" s="33" t="s">
        <v>281</v>
      </c>
      <c r="C110" s="33"/>
      <c r="D110" s="91">
        <v>18592.099999999999</v>
      </c>
    </row>
    <row r="111" spans="1:4" ht="14.25" customHeight="1" x14ac:dyDescent="0.25">
      <c r="A111" s="33"/>
      <c r="B111" s="92" t="s">
        <v>282</v>
      </c>
      <c r="C111" s="92"/>
      <c r="D111" s="93">
        <v>513870.24</v>
      </c>
    </row>
    <row r="112" spans="1:4" ht="14.25" customHeight="1" x14ac:dyDescent="0.25">
      <c r="A112" s="33" t="s">
        <v>140</v>
      </c>
      <c r="B112" s="33"/>
      <c r="C112" s="33"/>
      <c r="D112" s="91"/>
    </row>
    <row r="113" spans="1:4" ht="14.25" customHeight="1" x14ac:dyDescent="0.25">
      <c r="A113" s="33"/>
      <c r="B113" s="33" t="s">
        <v>141</v>
      </c>
      <c r="C113" s="33"/>
      <c r="D113" s="91">
        <v>35065.759999999995</v>
      </c>
    </row>
    <row r="114" spans="1:4" ht="14.25" customHeight="1" x14ac:dyDescent="0.25">
      <c r="A114" s="33"/>
      <c r="B114" s="33" t="s">
        <v>142</v>
      </c>
      <c r="C114" s="33"/>
      <c r="D114" s="91">
        <v>4922</v>
      </c>
    </row>
    <row r="115" spans="1:4" ht="14.25" customHeight="1" x14ac:dyDescent="0.25">
      <c r="A115" s="33"/>
      <c r="B115" s="33" t="s">
        <v>143</v>
      </c>
      <c r="C115" s="33"/>
      <c r="D115" s="91">
        <v>31005.129999999997</v>
      </c>
    </row>
    <row r="116" spans="1:4" ht="14.25" customHeight="1" x14ac:dyDescent="0.25">
      <c r="A116" s="33"/>
      <c r="B116" s="33" t="s">
        <v>144</v>
      </c>
      <c r="C116" s="33"/>
      <c r="D116" s="91">
        <v>1636.3600000000001</v>
      </c>
    </row>
    <row r="117" spans="1:4" ht="14.25" customHeight="1" x14ac:dyDescent="0.25">
      <c r="A117" s="33"/>
      <c r="B117" s="33" t="s">
        <v>145</v>
      </c>
      <c r="C117" s="33"/>
      <c r="D117" s="91">
        <v>1163.71</v>
      </c>
    </row>
    <row r="118" spans="1:4" ht="14.25" customHeight="1" x14ac:dyDescent="0.25">
      <c r="A118" s="33"/>
      <c r="B118" s="33" t="s">
        <v>146</v>
      </c>
      <c r="C118" s="33"/>
      <c r="D118" s="91">
        <v>6374.57</v>
      </c>
    </row>
    <row r="119" spans="1:4" ht="14.25" customHeight="1" x14ac:dyDescent="0.25">
      <c r="A119" s="33"/>
      <c r="B119" s="33" t="s">
        <v>147</v>
      </c>
      <c r="C119" s="33"/>
      <c r="D119" s="91">
        <v>16477.060000000001</v>
      </c>
    </row>
    <row r="120" spans="1:4" ht="14.25" customHeight="1" x14ac:dyDescent="0.25">
      <c r="A120" s="33"/>
      <c r="B120" s="33" t="s">
        <v>148</v>
      </c>
      <c r="C120" s="33"/>
      <c r="D120" s="91">
        <v>8926.02</v>
      </c>
    </row>
    <row r="121" spans="1:4" ht="14.25" customHeight="1" x14ac:dyDescent="0.25">
      <c r="A121" s="33"/>
      <c r="B121" s="33" t="s">
        <v>149</v>
      </c>
      <c r="C121" s="33"/>
      <c r="D121" s="91">
        <v>39734.130000000005</v>
      </c>
    </row>
    <row r="122" spans="1:4" ht="14.25" customHeight="1" x14ac:dyDescent="0.25">
      <c r="A122" s="33"/>
      <c r="B122" s="33" t="s">
        <v>150</v>
      </c>
      <c r="C122" s="33"/>
      <c r="D122" s="91">
        <v>113788.53000000001</v>
      </c>
    </row>
    <row r="123" spans="1:4" ht="14.25" customHeight="1" x14ac:dyDescent="0.25">
      <c r="A123" s="33"/>
      <c r="B123" s="33" t="s">
        <v>151</v>
      </c>
      <c r="C123" s="33"/>
      <c r="D123" s="91">
        <v>19523.75</v>
      </c>
    </row>
    <row r="124" spans="1:4" ht="14.25" customHeight="1" x14ac:dyDescent="0.25">
      <c r="A124" s="33"/>
      <c r="B124" s="33" t="s">
        <v>152</v>
      </c>
      <c r="C124" s="33"/>
      <c r="D124" s="91">
        <v>80103.780000000013</v>
      </c>
    </row>
    <row r="125" spans="1:4" ht="14.25" customHeight="1" x14ac:dyDescent="0.25">
      <c r="A125" s="33"/>
      <c r="B125" s="33" t="s">
        <v>153</v>
      </c>
      <c r="C125" s="33"/>
      <c r="D125" s="91">
        <v>22628.75</v>
      </c>
    </row>
    <row r="126" spans="1:4" ht="14.25" customHeight="1" x14ac:dyDescent="0.25">
      <c r="A126" s="33"/>
      <c r="B126" s="33" t="s">
        <v>154</v>
      </c>
      <c r="C126" s="33"/>
      <c r="D126" s="91">
        <v>161900.92000000001</v>
      </c>
    </row>
    <row r="127" spans="1:4" ht="14.25" customHeight="1" x14ac:dyDescent="0.25">
      <c r="A127" s="33"/>
      <c r="B127" s="33" t="s">
        <v>155</v>
      </c>
      <c r="C127" s="33"/>
      <c r="D127" s="91">
        <v>0</v>
      </c>
    </row>
    <row r="128" spans="1:4" ht="14.25" customHeight="1" x14ac:dyDescent="0.25">
      <c r="A128" s="33"/>
      <c r="B128" s="33" t="s">
        <v>283</v>
      </c>
      <c r="C128" s="33"/>
      <c r="D128" s="91">
        <v>40</v>
      </c>
    </row>
    <row r="129" spans="1:4" ht="14.25" customHeight="1" x14ac:dyDescent="0.25">
      <c r="A129" s="33"/>
      <c r="B129" s="33" t="s">
        <v>156</v>
      </c>
      <c r="C129" s="33"/>
      <c r="D129" s="91">
        <v>31687.65</v>
      </c>
    </row>
    <row r="130" spans="1:4" ht="14.25" customHeight="1" x14ac:dyDescent="0.25">
      <c r="A130" s="33"/>
      <c r="B130" s="92" t="s">
        <v>284</v>
      </c>
      <c r="C130" s="92"/>
      <c r="D130" s="93">
        <v>574978.12000000011</v>
      </c>
    </row>
    <row r="131" spans="1:4" ht="14.25" customHeight="1" x14ac:dyDescent="0.25">
      <c r="A131" s="33" t="s">
        <v>336</v>
      </c>
      <c r="B131" s="33"/>
      <c r="C131" s="33"/>
      <c r="D131" s="91"/>
    </row>
    <row r="132" spans="1:4" ht="14.25" customHeight="1" x14ac:dyDescent="0.25">
      <c r="A132" s="33"/>
      <c r="B132" s="33" t="s">
        <v>285</v>
      </c>
      <c r="C132" s="33"/>
      <c r="D132" s="91">
        <v>12366</v>
      </c>
    </row>
    <row r="133" spans="1:4" ht="14.25" customHeight="1" x14ac:dyDescent="0.25">
      <c r="A133" s="33"/>
      <c r="B133" s="92" t="s">
        <v>286</v>
      </c>
      <c r="C133" s="92"/>
      <c r="D133" s="93">
        <v>12366</v>
      </c>
    </row>
    <row r="134" spans="1:4" ht="14.25" customHeight="1" x14ac:dyDescent="0.25">
      <c r="A134" s="33" t="s">
        <v>158</v>
      </c>
      <c r="B134" s="33"/>
      <c r="C134" s="33"/>
      <c r="D134" s="91"/>
    </row>
    <row r="135" spans="1:4" ht="14.25" customHeight="1" x14ac:dyDescent="0.25">
      <c r="A135" s="33"/>
      <c r="B135" s="33" t="s">
        <v>159</v>
      </c>
      <c r="C135" s="33"/>
      <c r="D135" s="91">
        <v>0</v>
      </c>
    </row>
    <row r="136" spans="1:4" ht="14.25" customHeight="1" x14ac:dyDescent="0.25">
      <c r="A136" s="33"/>
      <c r="B136" s="92" t="s">
        <v>287</v>
      </c>
      <c r="C136" s="92"/>
      <c r="D136" s="93">
        <v>0</v>
      </c>
    </row>
    <row r="137" spans="1:4" ht="14.25" customHeight="1" x14ac:dyDescent="0.25">
      <c r="A137" s="92" t="s">
        <v>12</v>
      </c>
      <c r="B137" s="92"/>
      <c r="C137" s="92"/>
      <c r="D137" s="93">
        <v>4561734.8100000005</v>
      </c>
    </row>
    <row r="138" spans="1:4" ht="14.25" customHeight="1" x14ac:dyDescent="0.25">
      <c r="A138" s="92"/>
      <c r="B138" s="92"/>
      <c r="C138" s="92"/>
      <c r="D138" s="93">
        <v>849870.87999999803</v>
      </c>
    </row>
    <row r="139" spans="1:4" ht="14.25" customHeight="1" x14ac:dyDescent="0.25">
      <c r="A139" s="33"/>
      <c r="B139" s="33"/>
      <c r="C139" s="33"/>
      <c r="D139" s="91"/>
    </row>
    <row r="140" spans="1:4" ht="14.25" customHeight="1" x14ac:dyDescent="0.25">
      <c r="A140" s="33" t="s">
        <v>169</v>
      </c>
      <c r="B140" s="33"/>
      <c r="C140" s="33"/>
      <c r="D140" s="91"/>
    </row>
    <row r="141" spans="1:4" ht="14.25" customHeight="1" x14ac:dyDescent="0.25">
      <c r="A141" s="33"/>
      <c r="B141" s="33" t="s">
        <v>170</v>
      </c>
      <c r="C141" s="33"/>
      <c r="D141" s="91">
        <v>0</v>
      </c>
    </row>
    <row r="142" spans="1:4" ht="14.25" customHeight="1" x14ac:dyDescent="0.25">
      <c r="A142" s="33"/>
      <c r="B142" s="33" t="s">
        <v>172</v>
      </c>
      <c r="C142" s="33"/>
      <c r="D142" s="91">
        <v>0</v>
      </c>
    </row>
    <row r="143" spans="1:4" ht="14.25" customHeight="1" x14ac:dyDescent="0.25">
      <c r="A143" s="33"/>
      <c r="B143" s="92" t="s">
        <v>288</v>
      </c>
      <c r="C143" s="92"/>
      <c r="D143" s="93">
        <v>0</v>
      </c>
    </row>
    <row r="144" spans="1:4" ht="14.25" customHeight="1" x14ac:dyDescent="0.25">
      <c r="A144" s="33" t="s">
        <v>165</v>
      </c>
      <c r="B144" s="33"/>
      <c r="C144" s="33"/>
      <c r="D144" s="91"/>
    </row>
    <row r="145" spans="1:4" ht="14.25" customHeight="1" x14ac:dyDescent="0.25">
      <c r="A145" s="33"/>
      <c r="B145" s="33" t="s">
        <v>166</v>
      </c>
      <c r="C145" s="33"/>
      <c r="D145" s="91">
        <v>72960.42</v>
      </c>
    </row>
    <row r="146" spans="1:4" ht="14.25" customHeight="1" x14ac:dyDescent="0.25">
      <c r="A146" s="33"/>
      <c r="B146" s="33" t="s">
        <v>167</v>
      </c>
      <c r="C146" s="33"/>
      <c r="D146" s="91">
        <v>14777.43</v>
      </c>
    </row>
    <row r="147" spans="1:4" ht="14.25" customHeight="1" x14ac:dyDescent="0.25">
      <c r="A147" s="33"/>
      <c r="B147" s="92" t="s">
        <v>289</v>
      </c>
      <c r="C147" s="92"/>
      <c r="D147" s="93">
        <v>87737.85</v>
      </c>
    </row>
    <row r="148" spans="1:4" ht="14.25" customHeight="1" x14ac:dyDescent="0.25">
      <c r="A148" s="92" t="s">
        <v>337</v>
      </c>
      <c r="B148" s="92"/>
      <c r="C148" s="92"/>
      <c r="D148" s="93">
        <v>87737.85</v>
      </c>
    </row>
    <row r="149" spans="1:4" ht="14.25" customHeight="1" x14ac:dyDescent="0.25">
      <c r="A149" s="92"/>
      <c r="B149" s="92"/>
      <c r="C149" s="92"/>
      <c r="D149" s="93">
        <v>762133.02999999805</v>
      </c>
    </row>
    <row r="150" spans="1:4" ht="14.25" customHeight="1" x14ac:dyDescent="0.25">
      <c r="A150" s="33"/>
      <c r="B150" s="33"/>
      <c r="C150" s="33"/>
      <c r="D150" s="91"/>
    </row>
    <row r="151" spans="1:4" ht="14.25" customHeight="1" x14ac:dyDescent="0.25">
      <c r="A151" s="92"/>
      <c r="B151" s="94"/>
      <c r="C151" s="94"/>
      <c r="D151" s="95" t="s">
        <v>338</v>
      </c>
    </row>
    <row r="152" spans="1:4" ht="14.25" customHeight="1" x14ac:dyDescent="0.25">
      <c r="A152" s="33"/>
      <c r="B152" s="33"/>
      <c r="C152" s="33"/>
      <c r="D152" s="91">
        <v>762133.02999999805</v>
      </c>
    </row>
    <row r="153" spans="1:4" ht="14.25" customHeight="1" x14ac:dyDescent="0.25">
      <c r="A153" s="92"/>
      <c r="B153" s="92"/>
      <c r="C153" s="92"/>
      <c r="D153" s="93"/>
    </row>
    <row r="154" spans="1:4" ht="14.25" customHeight="1" x14ac:dyDescent="0.25">
      <c r="A154" s="33" t="s">
        <v>178</v>
      </c>
      <c r="B154" s="33"/>
      <c r="C154" s="33"/>
      <c r="D154" s="91"/>
    </row>
    <row r="155" spans="1:4" ht="14.25" customHeight="1" x14ac:dyDescent="0.25">
      <c r="A155" s="33"/>
      <c r="B155" s="33" t="s">
        <v>179</v>
      </c>
      <c r="C155" s="33"/>
      <c r="D155" s="91">
        <v>25963.979999999992</v>
      </c>
    </row>
    <row r="156" spans="1:4" ht="14.25" customHeight="1" x14ac:dyDescent="0.25">
      <c r="A156" s="33"/>
      <c r="B156" s="33" t="s">
        <v>180</v>
      </c>
      <c r="C156" s="33"/>
      <c r="D156" s="91">
        <v>46904.14</v>
      </c>
    </row>
    <row r="157" spans="1:4" ht="14.25" customHeight="1" x14ac:dyDescent="0.25">
      <c r="A157" s="33"/>
      <c r="B157" s="33" t="s">
        <v>181</v>
      </c>
      <c r="C157" s="33"/>
      <c r="D157" s="91">
        <v>14777.43</v>
      </c>
    </row>
    <row r="158" spans="1:4" ht="14.25" customHeight="1" x14ac:dyDescent="0.25">
      <c r="A158" s="33"/>
      <c r="B158" s="92" t="s">
        <v>290</v>
      </c>
      <c r="C158" s="92"/>
      <c r="D158" s="93">
        <v>87645.549999999988</v>
      </c>
    </row>
    <row r="159" spans="1:4" ht="14.25" customHeight="1" x14ac:dyDescent="0.25">
      <c r="A159" s="33" t="s">
        <v>183</v>
      </c>
      <c r="B159" s="33"/>
      <c r="C159" s="33"/>
      <c r="D159" s="91"/>
    </row>
    <row r="160" spans="1:4" ht="14.25" customHeight="1" x14ac:dyDescent="0.25">
      <c r="A160" s="33"/>
      <c r="B160" s="33" t="s">
        <v>184</v>
      </c>
      <c r="C160" s="33"/>
      <c r="D160" s="91">
        <v>-99090.73000000001</v>
      </c>
    </row>
    <row r="161" spans="1:4" ht="14.25" customHeight="1" x14ac:dyDescent="0.25">
      <c r="A161" s="33"/>
      <c r="B161" s="33" t="s">
        <v>185</v>
      </c>
      <c r="C161" s="33"/>
      <c r="D161" s="91">
        <v>-28958.75</v>
      </c>
    </row>
    <row r="162" spans="1:4" ht="14.25" customHeight="1" x14ac:dyDescent="0.25">
      <c r="A162" s="33"/>
      <c r="B162" s="92" t="s">
        <v>291</v>
      </c>
      <c r="C162" s="92"/>
      <c r="D162" s="93">
        <v>-128049.48000000001</v>
      </c>
    </row>
    <row r="163" spans="1:4" ht="14.25" customHeight="1" x14ac:dyDescent="0.25">
      <c r="A163" s="33" t="s">
        <v>187</v>
      </c>
      <c r="B163" s="33"/>
      <c r="C163" s="33"/>
      <c r="D163" s="91"/>
    </row>
    <row r="164" spans="1:4" ht="14.25" customHeight="1" x14ac:dyDescent="0.25">
      <c r="A164" s="33"/>
      <c r="B164" s="33" t="s">
        <v>292</v>
      </c>
      <c r="C164" s="33"/>
      <c r="D164" s="91">
        <v>466.98999999999796</v>
      </c>
    </row>
    <row r="165" spans="1:4" ht="14.25" customHeight="1" x14ac:dyDescent="0.25">
      <c r="A165" s="33"/>
      <c r="B165" s="33" t="s">
        <v>293</v>
      </c>
      <c r="C165" s="33"/>
      <c r="D165" s="91">
        <v>14424.039999999986</v>
      </c>
    </row>
    <row r="166" spans="1:4" ht="14.25" customHeight="1" x14ac:dyDescent="0.25">
      <c r="A166" s="33"/>
      <c r="B166" s="33" t="s">
        <v>294</v>
      </c>
      <c r="C166" s="33"/>
      <c r="D166" s="91">
        <v>2550</v>
      </c>
    </row>
    <row r="167" spans="1:4" ht="14.25" customHeight="1" x14ac:dyDescent="0.25">
      <c r="A167" s="33"/>
      <c r="B167" s="33" t="s">
        <v>295</v>
      </c>
      <c r="C167" s="33"/>
      <c r="D167" s="91">
        <v>0</v>
      </c>
    </row>
    <row r="168" spans="1:4" ht="14.25" customHeight="1" x14ac:dyDescent="0.25">
      <c r="A168" s="33"/>
      <c r="B168" s="33" t="s">
        <v>296</v>
      </c>
      <c r="C168" s="33"/>
      <c r="D168" s="91">
        <v>14269.88</v>
      </c>
    </row>
    <row r="169" spans="1:4" ht="14.25" customHeight="1" x14ac:dyDescent="0.25">
      <c r="A169" s="33"/>
      <c r="B169" s="33" t="s">
        <v>297</v>
      </c>
      <c r="C169" s="33"/>
      <c r="D169" s="91">
        <v>-3730.469999999983</v>
      </c>
    </row>
    <row r="170" spans="1:4" ht="14.25" customHeight="1" x14ac:dyDescent="0.25">
      <c r="A170" s="33"/>
      <c r="B170" s="33" t="s">
        <v>188</v>
      </c>
      <c r="C170" s="33"/>
      <c r="D170" s="91">
        <v>28261.009999999995</v>
      </c>
    </row>
    <row r="171" spans="1:4" ht="14.25" customHeight="1" x14ac:dyDescent="0.25">
      <c r="A171" s="33"/>
      <c r="B171" s="33" t="s">
        <v>298</v>
      </c>
      <c r="C171" s="33"/>
      <c r="D171" s="91">
        <v>3304.9999999999991</v>
      </c>
    </row>
    <row r="172" spans="1:4" ht="14.25" customHeight="1" x14ac:dyDescent="0.25">
      <c r="A172" s="33"/>
      <c r="B172" s="33" t="s">
        <v>299</v>
      </c>
      <c r="C172" s="33"/>
      <c r="D172" s="91">
        <v>0</v>
      </c>
    </row>
    <row r="173" spans="1:4" ht="14.25" customHeight="1" x14ac:dyDescent="0.25">
      <c r="A173" s="33"/>
      <c r="B173" s="33" t="s">
        <v>300</v>
      </c>
      <c r="C173" s="33"/>
      <c r="D173" s="91">
        <v>-405.5</v>
      </c>
    </row>
    <row r="174" spans="1:4" ht="14.25" customHeight="1" x14ac:dyDescent="0.25">
      <c r="A174" s="33"/>
      <c r="B174" s="33" t="s">
        <v>301</v>
      </c>
      <c r="C174" s="33"/>
      <c r="D174" s="91">
        <v>0</v>
      </c>
    </row>
    <row r="175" spans="1:4" ht="14.25" customHeight="1" x14ac:dyDescent="0.25">
      <c r="A175" s="33"/>
      <c r="B175" s="92" t="s">
        <v>302</v>
      </c>
      <c r="C175" s="92"/>
      <c r="D175" s="93">
        <v>59140.95</v>
      </c>
    </row>
    <row r="176" spans="1:4" ht="14.25" customHeight="1" x14ac:dyDescent="0.25">
      <c r="A176" s="33" t="s">
        <v>339</v>
      </c>
      <c r="B176" s="33"/>
      <c r="C176" s="33"/>
      <c r="D176" s="91"/>
    </row>
    <row r="177" spans="1:4" ht="14.25" customHeight="1" x14ac:dyDescent="0.25">
      <c r="A177" s="33"/>
      <c r="B177" s="33" t="s">
        <v>303</v>
      </c>
      <c r="C177" s="33"/>
      <c r="D177" s="91">
        <v>-0.83999999985098839</v>
      </c>
    </row>
    <row r="178" spans="1:4" ht="14.25" customHeight="1" x14ac:dyDescent="0.25">
      <c r="A178" s="33"/>
      <c r="B178" s="92" t="s">
        <v>304</v>
      </c>
      <c r="C178" s="92"/>
      <c r="D178" s="93">
        <v>-0.83999999985098839</v>
      </c>
    </row>
    <row r="179" spans="1:4" ht="14.25" customHeight="1" x14ac:dyDescent="0.25">
      <c r="A179" s="33" t="s">
        <v>340</v>
      </c>
      <c r="B179" s="33"/>
      <c r="C179" s="33"/>
      <c r="D179" s="91"/>
    </row>
    <row r="180" spans="1:4" ht="14.25" customHeight="1" x14ac:dyDescent="0.25">
      <c r="A180" s="33"/>
      <c r="B180" s="33" t="s">
        <v>305</v>
      </c>
      <c r="C180" s="33"/>
      <c r="D180" s="91">
        <v>-1.0599999999996044</v>
      </c>
    </row>
    <row r="181" spans="1:4" ht="14.25" customHeight="1" x14ac:dyDescent="0.25">
      <c r="A181" s="33"/>
      <c r="B181" s="92" t="s">
        <v>306</v>
      </c>
      <c r="C181" s="92"/>
      <c r="D181" s="93">
        <v>-1.0599999999996044</v>
      </c>
    </row>
    <row r="182" spans="1:4" ht="14.25" customHeight="1" x14ac:dyDescent="0.25">
      <c r="A182" s="33" t="s">
        <v>190</v>
      </c>
      <c r="B182" s="33"/>
      <c r="C182" s="33"/>
      <c r="D182" s="91"/>
    </row>
    <row r="183" spans="1:4" ht="14.25" customHeight="1" x14ac:dyDescent="0.25">
      <c r="A183" s="33"/>
      <c r="B183" s="33" t="s">
        <v>307</v>
      </c>
      <c r="C183" s="33"/>
      <c r="D183" s="91">
        <v>0</v>
      </c>
    </row>
    <row r="184" spans="1:4" ht="14.25" customHeight="1" x14ac:dyDescent="0.25">
      <c r="A184" s="33"/>
      <c r="B184" s="33" t="s">
        <v>308</v>
      </c>
      <c r="C184" s="33"/>
      <c r="D184" s="91">
        <v>0</v>
      </c>
    </row>
    <row r="185" spans="1:4" ht="14.25" customHeight="1" x14ac:dyDescent="0.25">
      <c r="A185" s="33"/>
      <c r="B185" s="33" t="s">
        <v>191</v>
      </c>
      <c r="C185" s="33"/>
      <c r="D185" s="91">
        <v>-208053.06</v>
      </c>
    </row>
    <row r="186" spans="1:4" ht="14.25" customHeight="1" x14ac:dyDescent="0.25">
      <c r="A186" s="33"/>
      <c r="B186" s="33" t="s">
        <v>252</v>
      </c>
      <c r="C186" s="33"/>
      <c r="D186" s="91">
        <v>2000000</v>
      </c>
    </row>
    <row r="187" spans="1:4" ht="14.25" customHeight="1" x14ac:dyDescent="0.25">
      <c r="A187" s="33"/>
      <c r="B187" s="33" t="s">
        <v>253</v>
      </c>
      <c r="C187" s="33"/>
      <c r="D187" s="91">
        <v>-38825</v>
      </c>
    </row>
    <row r="188" spans="1:4" ht="14.25" customHeight="1" x14ac:dyDescent="0.25">
      <c r="A188" s="33"/>
      <c r="B188" s="92" t="s">
        <v>309</v>
      </c>
      <c r="C188" s="92"/>
      <c r="D188" s="93">
        <v>1753121.94</v>
      </c>
    </row>
    <row r="189" spans="1:4" ht="14.25" customHeight="1" x14ac:dyDescent="0.25">
      <c r="A189" s="92" t="s">
        <v>341</v>
      </c>
      <c r="B189" s="92"/>
      <c r="C189" s="92"/>
      <c r="D189" s="93">
        <v>1771857.06</v>
      </c>
    </row>
    <row r="190" spans="1:4" ht="14.25" customHeight="1" x14ac:dyDescent="0.25">
      <c r="A190" s="92"/>
      <c r="B190" s="92"/>
      <c r="C190" s="92"/>
      <c r="D190" s="93">
        <v>2533990.089999998</v>
      </c>
    </row>
    <row r="191" spans="1:4" ht="14.25" customHeight="1" x14ac:dyDescent="0.25">
      <c r="A191" s="33"/>
      <c r="B191" s="33"/>
      <c r="C191" s="33"/>
      <c r="D191" s="33"/>
    </row>
    <row r="192" spans="1:4" ht="14.25" customHeight="1" x14ac:dyDescent="0.25">
      <c r="A192" s="33"/>
      <c r="B192" s="33"/>
      <c r="C192" s="33"/>
      <c r="D192" s="33"/>
    </row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conditionalFormatting sqref="A151:D151">
    <cfRule type="expression" dxfId="0" priority="1" stopIfTrue="1">
      <formula>TRUE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1000"/>
  <sheetViews>
    <sheetView topLeftCell="A146" workbookViewId="0">
      <selection activeCell="A158" sqref="A158"/>
    </sheetView>
  </sheetViews>
  <sheetFormatPr defaultColWidth="14.42578125" defaultRowHeight="15" customHeight="1" x14ac:dyDescent="0.25"/>
  <cols>
    <col min="1" max="1" width="33.5703125" bestFit="1" customWidth="1"/>
    <col min="2" max="2" width="13.28515625" customWidth="1"/>
    <col min="3" max="17" width="8.7109375" customWidth="1"/>
  </cols>
  <sheetData>
    <row r="1" spans="1:2" ht="14.25" customHeight="1" x14ac:dyDescent="0.25">
      <c r="A1" s="84" t="s">
        <v>23</v>
      </c>
      <c r="B1" s="84" t="s">
        <v>250</v>
      </c>
    </row>
    <row r="2" spans="1:2" ht="14.25" customHeight="1" x14ac:dyDescent="0.25">
      <c r="A2" s="85"/>
      <c r="B2" s="85"/>
    </row>
    <row r="3" spans="1:2" ht="14.25" customHeight="1" x14ac:dyDescent="0.25">
      <c r="A3" s="85"/>
      <c r="B3" s="85"/>
    </row>
    <row r="4" spans="1:2" ht="14.25" customHeight="1" x14ac:dyDescent="0.25">
      <c r="A4" s="85" t="s">
        <v>25</v>
      </c>
      <c r="B4" s="85">
        <v>2454491.17</v>
      </c>
    </row>
    <row r="5" spans="1:2" ht="14.25" customHeight="1" x14ac:dyDescent="0.25">
      <c r="A5" s="85" t="s">
        <v>26</v>
      </c>
      <c r="B5" s="85">
        <v>1263508.9600000002</v>
      </c>
    </row>
    <row r="6" spans="1:2" ht="14.25" customHeight="1" x14ac:dyDescent="0.25">
      <c r="A6" s="85" t="s">
        <v>27</v>
      </c>
      <c r="B6" s="85">
        <v>75785</v>
      </c>
    </row>
    <row r="7" spans="1:2" ht="14.25" customHeight="1" x14ac:dyDescent="0.25">
      <c r="A7" s="85" t="s">
        <v>28</v>
      </c>
      <c r="B7" s="85">
        <v>111770.98999999999</v>
      </c>
    </row>
    <row r="8" spans="1:2" ht="14.25" customHeight="1" x14ac:dyDescent="0.25">
      <c r="A8" s="85" t="s">
        <v>29</v>
      </c>
      <c r="B8" s="85">
        <v>286878.92000000004</v>
      </c>
    </row>
    <row r="9" spans="1:2" ht="14.25" customHeight="1" x14ac:dyDescent="0.25">
      <c r="A9" s="85" t="s">
        <v>30</v>
      </c>
      <c r="B9" s="85">
        <v>45000</v>
      </c>
    </row>
    <row r="10" spans="1:2" ht="14.25" customHeight="1" x14ac:dyDescent="0.25">
      <c r="A10" s="85" t="s">
        <v>314</v>
      </c>
      <c r="B10" s="85">
        <v>29766.730000000003</v>
      </c>
    </row>
    <row r="11" spans="1:2" ht="14.25" customHeight="1" x14ac:dyDescent="0.25">
      <c r="A11" s="85" t="s">
        <v>33</v>
      </c>
      <c r="B11" s="85">
        <v>569106</v>
      </c>
    </row>
    <row r="12" spans="1:2" ht="14.25" customHeight="1" x14ac:dyDescent="0.25">
      <c r="A12" s="85" t="s">
        <v>312</v>
      </c>
      <c r="B12" s="85">
        <v>44263</v>
      </c>
    </row>
    <row r="13" spans="1:2" ht="14.25" customHeight="1" x14ac:dyDescent="0.25">
      <c r="A13" s="85" t="s">
        <v>34</v>
      </c>
      <c r="B13" s="85">
        <v>5191.990234375</v>
      </c>
    </row>
    <row r="14" spans="1:2" ht="14.25" customHeight="1" x14ac:dyDescent="0.25">
      <c r="A14" s="86" t="s">
        <v>36</v>
      </c>
      <c r="B14" s="86">
        <v>4885762.7602343755</v>
      </c>
    </row>
    <row r="15" spans="1:2" ht="14.25" customHeight="1" x14ac:dyDescent="0.25">
      <c r="A15" s="85"/>
      <c r="B15" s="85"/>
    </row>
    <row r="16" spans="1:2" ht="14.25" customHeight="1" x14ac:dyDescent="0.25">
      <c r="A16" s="85" t="s">
        <v>38</v>
      </c>
      <c r="B16" s="85">
        <v>198065.5</v>
      </c>
    </row>
    <row r="17" spans="1:2" ht="14.25" customHeight="1" x14ac:dyDescent="0.25">
      <c r="A17" s="85" t="s">
        <v>39</v>
      </c>
      <c r="B17" s="85">
        <v>34469.19140625</v>
      </c>
    </row>
    <row r="18" spans="1:2" ht="14.25" customHeight="1" x14ac:dyDescent="0.25">
      <c r="A18" s="85" t="s">
        <v>40</v>
      </c>
      <c r="B18" s="85">
        <v>42214.69</v>
      </c>
    </row>
    <row r="19" spans="1:2" ht="14.25" customHeight="1" x14ac:dyDescent="0.25">
      <c r="A19" s="85" t="s">
        <v>41</v>
      </c>
      <c r="B19" s="85">
        <v>10000</v>
      </c>
    </row>
    <row r="20" spans="1:2" ht="14.25" customHeight="1" x14ac:dyDescent="0.25">
      <c r="A20" s="85" t="s">
        <v>44</v>
      </c>
      <c r="B20" s="85">
        <v>45426</v>
      </c>
    </row>
    <row r="21" spans="1:2" ht="14.25" customHeight="1" x14ac:dyDescent="0.25">
      <c r="A21" s="85" t="s">
        <v>259</v>
      </c>
      <c r="B21" s="85">
        <v>870</v>
      </c>
    </row>
    <row r="22" spans="1:2" ht="14.25" customHeight="1" x14ac:dyDescent="0.25">
      <c r="A22" s="85" t="s">
        <v>48</v>
      </c>
      <c r="B22" s="85">
        <v>68165</v>
      </c>
    </row>
    <row r="23" spans="1:2" ht="14.25" customHeight="1" x14ac:dyDescent="0.25">
      <c r="A23" s="85" t="s">
        <v>49</v>
      </c>
      <c r="B23" s="85">
        <v>76510.72609375001</v>
      </c>
    </row>
    <row r="24" spans="1:2" ht="14.25" customHeight="1" x14ac:dyDescent="0.25">
      <c r="A24" s="85" t="s">
        <v>51</v>
      </c>
      <c r="B24" s="85">
        <v>4163.0399414062504</v>
      </c>
    </row>
    <row r="25" spans="1:2" ht="14.25" customHeight="1" x14ac:dyDescent="0.25">
      <c r="A25" s="85" t="s">
        <v>54</v>
      </c>
      <c r="B25" s="85">
        <v>27516</v>
      </c>
    </row>
    <row r="26" spans="1:2" ht="14.25" customHeight="1" x14ac:dyDescent="0.25">
      <c r="A26" s="85" t="s">
        <v>261</v>
      </c>
      <c r="B26" s="85">
        <v>37811</v>
      </c>
    </row>
    <row r="27" spans="1:2" ht="14.25" customHeight="1" x14ac:dyDescent="0.25">
      <c r="A27" s="86" t="s">
        <v>55</v>
      </c>
      <c r="B27" s="86">
        <v>545211.14744140627</v>
      </c>
    </row>
    <row r="28" spans="1:2" ht="14.25" customHeight="1" x14ac:dyDescent="0.25">
      <c r="A28" s="85"/>
      <c r="B28" s="85"/>
    </row>
    <row r="29" spans="1:2" ht="14.25" customHeight="1" x14ac:dyDescent="0.25">
      <c r="A29" s="85" t="s">
        <v>58</v>
      </c>
      <c r="B29" s="85">
        <v>122000</v>
      </c>
    </row>
    <row r="30" spans="1:2" ht="14.25" customHeight="1" x14ac:dyDescent="0.25">
      <c r="A30" s="85" t="s">
        <v>264</v>
      </c>
      <c r="B30" s="85">
        <v>38000</v>
      </c>
    </row>
    <row r="31" spans="1:2" ht="14.25" customHeight="1" x14ac:dyDescent="0.25">
      <c r="A31" s="85" t="s">
        <v>59</v>
      </c>
      <c r="B31" s="85">
        <v>20000</v>
      </c>
    </row>
    <row r="32" spans="1:2" ht="14.25" customHeight="1" x14ac:dyDescent="0.25">
      <c r="A32" s="85" t="s">
        <v>61</v>
      </c>
      <c r="B32" s="85">
        <v>3540</v>
      </c>
    </row>
    <row r="33" spans="1:2" ht="14.25" customHeight="1" x14ac:dyDescent="0.25">
      <c r="A33" s="86" t="s">
        <v>62</v>
      </c>
      <c r="B33" s="86">
        <v>183540</v>
      </c>
    </row>
    <row r="34" spans="1:2" ht="14.25" customHeight="1" x14ac:dyDescent="0.25">
      <c r="A34" s="85"/>
      <c r="B34" s="85"/>
    </row>
    <row r="35" spans="1:2" ht="14.25" customHeight="1" x14ac:dyDescent="0.25">
      <c r="A35" s="85" t="s">
        <v>333</v>
      </c>
      <c r="B35" s="85">
        <v>551</v>
      </c>
    </row>
    <row r="36" spans="1:2" ht="14.25" customHeight="1" x14ac:dyDescent="0.25">
      <c r="A36" s="85" t="s">
        <v>64</v>
      </c>
      <c r="B36" s="85">
        <v>3000</v>
      </c>
    </row>
    <row r="37" spans="1:2" ht="14.25" customHeight="1" x14ac:dyDescent="0.25">
      <c r="A37" s="86" t="s">
        <v>66</v>
      </c>
      <c r="B37" s="86">
        <v>3551</v>
      </c>
    </row>
    <row r="38" spans="1:2" ht="14.25" customHeight="1" x14ac:dyDescent="0.25">
      <c r="A38" s="86"/>
      <c r="B38" s="86">
        <v>5618064.9076757822</v>
      </c>
    </row>
    <row r="39" spans="1:2" ht="14.25" customHeight="1" x14ac:dyDescent="0.25">
      <c r="A39" s="85"/>
      <c r="B39" s="85"/>
    </row>
    <row r="40" spans="1:2" ht="14.25" customHeight="1" x14ac:dyDescent="0.25">
      <c r="A40" s="85"/>
      <c r="B40" s="85"/>
    </row>
    <row r="41" spans="1:2" ht="14.25" customHeight="1" x14ac:dyDescent="0.25">
      <c r="A41" s="85" t="s">
        <v>70</v>
      </c>
      <c r="B41" s="85">
        <v>227733</v>
      </c>
    </row>
    <row r="42" spans="1:2" ht="14.25" customHeight="1" x14ac:dyDescent="0.25">
      <c r="A42" s="85" t="s">
        <v>72</v>
      </c>
      <c r="B42" s="85">
        <v>810839.65500000003</v>
      </c>
    </row>
    <row r="43" spans="1:2" ht="14.25" customHeight="1" x14ac:dyDescent="0.25">
      <c r="A43" s="85" t="s">
        <v>73</v>
      </c>
      <c r="B43" s="85">
        <v>407017.27909090911</v>
      </c>
    </row>
    <row r="44" spans="1:2" ht="14.25" customHeight="1" x14ac:dyDescent="0.25">
      <c r="A44" s="85" t="s">
        <v>74</v>
      </c>
      <c r="B44" s="85">
        <v>11590.909090909092</v>
      </c>
    </row>
    <row r="45" spans="1:2" ht="14.25" customHeight="1" x14ac:dyDescent="0.25">
      <c r="A45" s="85" t="s">
        <v>75</v>
      </c>
      <c r="B45" s="85">
        <v>237353.89666666667</v>
      </c>
    </row>
    <row r="46" spans="1:2" ht="14.25" customHeight="1" x14ac:dyDescent="0.25">
      <c r="A46" s="85" t="s">
        <v>76</v>
      </c>
      <c r="B46" s="85">
        <v>43487.5</v>
      </c>
    </row>
    <row r="47" spans="1:2" ht="14.25" customHeight="1" x14ac:dyDescent="0.25">
      <c r="A47" s="85" t="s">
        <v>77</v>
      </c>
      <c r="B47" s="85">
        <v>41285.833333333328</v>
      </c>
    </row>
    <row r="48" spans="1:2" ht="14.25" customHeight="1" x14ac:dyDescent="0.25">
      <c r="A48" s="85" t="s">
        <v>78</v>
      </c>
      <c r="B48" s="85">
        <v>72000</v>
      </c>
    </row>
    <row r="49" spans="1:2" ht="14.25" customHeight="1" x14ac:dyDescent="0.25">
      <c r="A49" s="85" t="s">
        <v>80</v>
      </c>
      <c r="B49" s="85">
        <v>119726</v>
      </c>
    </row>
    <row r="50" spans="1:2" ht="14.25" customHeight="1" x14ac:dyDescent="0.25">
      <c r="A50" s="85" t="s">
        <v>81</v>
      </c>
      <c r="B50" s="85">
        <v>10000</v>
      </c>
    </row>
    <row r="51" spans="1:2" ht="14.25" customHeight="1" x14ac:dyDescent="0.25">
      <c r="A51" s="85" t="s">
        <v>82</v>
      </c>
      <c r="B51" s="85">
        <v>375429.47272727278</v>
      </c>
    </row>
    <row r="52" spans="1:2" ht="14.25" customHeight="1" x14ac:dyDescent="0.25">
      <c r="A52" s="85" t="s">
        <v>83</v>
      </c>
      <c r="B52" s="85">
        <v>80340</v>
      </c>
    </row>
    <row r="53" spans="1:2" ht="14.25" customHeight="1" x14ac:dyDescent="0.25">
      <c r="A53" s="85" t="s">
        <v>84</v>
      </c>
      <c r="B53" s="85">
        <v>13733.333333333332</v>
      </c>
    </row>
    <row r="54" spans="1:2" ht="14.25" customHeight="1" x14ac:dyDescent="0.25">
      <c r="A54" s="85" t="s">
        <v>85</v>
      </c>
      <c r="B54" s="85">
        <v>299219.17829545453</v>
      </c>
    </row>
    <row r="55" spans="1:2" ht="14.25" customHeight="1" x14ac:dyDescent="0.25">
      <c r="A55" s="85" t="s">
        <v>86</v>
      </c>
      <c r="B55" s="85">
        <v>139256</v>
      </c>
    </row>
    <row r="56" spans="1:2" ht="14.25" customHeight="1" x14ac:dyDescent="0.25">
      <c r="A56" s="86" t="s">
        <v>89</v>
      </c>
      <c r="B56" s="86">
        <v>2889012.0575378789</v>
      </c>
    </row>
    <row r="57" spans="1:2" ht="14.25" customHeight="1" x14ac:dyDescent="0.25">
      <c r="A57" s="85"/>
      <c r="B57" s="85"/>
    </row>
    <row r="58" spans="1:2" ht="14.25" customHeight="1" x14ac:dyDescent="0.25">
      <c r="A58" s="85" t="s">
        <v>91</v>
      </c>
      <c r="B58" s="85">
        <v>42810.424062500002</v>
      </c>
    </row>
    <row r="59" spans="1:2" ht="14.25" customHeight="1" x14ac:dyDescent="0.25">
      <c r="A59" s="85" t="s">
        <v>92</v>
      </c>
      <c r="B59" s="85">
        <v>59463.898125</v>
      </c>
    </row>
    <row r="60" spans="1:2" ht="14.25" customHeight="1" x14ac:dyDescent="0.25">
      <c r="A60" s="85" t="s">
        <v>93</v>
      </c>
      <c r="B60" s="85">
        <v>16040.99998046875</v>
      </c>
    </row>
    <row r="61" spans="1:2" ht="14.25" customHeight="1" x14ac:dyDescent="0.25">
      <c r="A61" s="85" t="s">
        <v>94</v>
      </c>
      <c r="B61" s="85">
        <v>19192.080624999999</v>
      </c>
    </row>
    <row r="62" spans="1:2" ht="14.25" customHeight="1" x14ac:dyDescent="0.25">
      <c r="A62" s="85" t="s">
        <v>96</v>
      </c>
      <c r="B62" s="85">
        <v>218351.21282647722</v>
      </c>
    </row>
    <row r="63" spans="1:2" ht="14.25" customHeight="1" x14ac:dyDescent="0.25">
      <c r="A63" s="85" t="s">
        <v>97</v>
      </c>
      <c r="B63" s="85">
        <v>26413.1996875</v>
      </c>
    </row>
    <row r="64" spans="1:2" ht="14.25" customHeight="1" x14ac:dyDescent="0.25">
      <c r="A64" s="85" t="s">
        <v>98</v>
      </c>
      <c r="B64" s="85">
        <v>7895.2804828892404</v>
      </c>
    </row>
    <row r="65" spans="1:2" ht="14.25" customHeight="1" x14ac:dyDescent="0.25">
      <c r="A65" s="85" t="s">
        <v>100</v>
      </c>
      <c r="B65" s="85">
        <v>35553.518750000003</v>
      </c>
    </row>
    <row r="66" spans="1:2" ht="14.25" customHeight="1" x14ac:dyDescent="0.25">
      <c r="A66" s="86" t="s">
        <v>101</v>
      </c>
      <c r="B66" s="86">
        <v>425720.61453983519</v>
      </c>
    </row>
    <row r="67" spans="1:2" ht="14.25" customHeight="1" x14ac:dyDescent="0.25">
      <c r="A67" s="85"/>
      <c r="B67" s="85"/>
    </row>
    <row r="68" spans="1:2" ht="14.25" customHeight="1" x14ac:dyDescent="0.25">
      <c r="A68" s="85" t="s">
        <v>104</v>
      </c>
      <c r="B68" s="85">
        <v>30000</v>
      </c>
    </row>
    <row r="69" spans="1:2" ht="14.25" customHeight="1" x14ac:dyDescent="0.25">
      <c r="A69" s="86" t="s">
        <v>106</v>
      </c>
      <c r="B69" s="86">
        <v>30000</v>
      </c>
    </row>
    <row r="70" spans="1:2" ht="14.25" customHeight="1" x14ac:dyDescent="0.25">
      <c r="A70" s="85"/>
      <c r="B70" s="85"/>
    </row>
    <row r="71" spans="1:2" ht="14.25" customHeight="1" x14ac:dyDescent="0.25">
      <c r="A71" s="85" t="s">
        <v>108</v>
      </c>
      <c r="B71" s="85">
        <v>5120</v>
      </c>
    </row>
    <row r="72" spans="1:2" ht="14.25" customHeight="1" x14ac:dyDescent="0.25">
      <c r="A72" s="85" t="s">
        <v>109</v>
      </c>
      <c r="B72" s="85">
        <v>2277</v>
      </c>
    </row>
    <row r="73" spans="1:2" ht="14.25" customHeight="1" x14ac:dyDescent="0.25">
      <c r="A73" s="85" t="s">
        <v>276</v>
      </c>
      <c r="B73" s="85">
        <v>20959.03890625</v>
      </c>
    </row>
    <row r="74" spans="1:2" ht="14.25" customHeight="1" x14ac:dyDescent="0.25">
      <c r="A74" s="85" t="s">
        <v>110</v>
      </c>
      <c r="B74" s="85">
        <v>4098.60009765625</v>
      </c>
    </row>
    <row r="75" spans="1:2" ht="14.25" customHeight="1" x14ac:dyDescent="0.25">
      <c r="A75" s="86" t="s">
        <v>111</v>
      </c>
      <c r="B75" s="86">
        <v>32454.63900390625</v>
      </c>
    </row>
    <row r="76" spans="1:2" ht="14.25" customHeight="1" x14ac:dyDescent="0.25">
      <c r="A76" s="85"/>
      <c r="B76" s="85"/>
    </row>
    <row r="77" spans="1:2" ht="14.25" customHeight="1" x14ac:dyDescent="0.25">
      <c r="A77" s="85" t="s">
        <v>113</v>
      </c>
      <c r="B77" s="85">
        <v>829069.33000000007</v>
      </c>
    </row>
    <row r="78" spans="1:2" ht="14.25" customHeight="1" x14ac:dyDescent="0.25">
      <c r="A78" s="85" t="s">
        <v>114</v>
      </c>
      <c r="B78" s="85">
        <v>18000</v>
      </c>
    </row>
    <row r="79" spans="1:2" ht="14.25" customHeight="1" x14ac:dyDescent="0.25">
      <c r="A79" s="86" t="s">
        <v>115</v>
      </c>
      <c r="B79" s="86">
        <v>847069.33000000007</v>
      </c>
    </row>
    <row r="80" spans="1:2" ht="14.25" customHeight="1" x14ac:dyDescent="0.25">
      <c r="A80" s="85"/>
      <c r="B80" s="85"/>
    </row>
    <row r="81" spans="1:2" ht="14.25" customHeight="1" x14ac:dyDescent="0.25">
      <c r="A81" s="85" t="s">
        <v>117</v>
      </c>
      <c r="B81" s="85">
        <v>125000</v>
      </c>
    </row>
    <row r="82" spans="1:2" ht="14.25" customHeight="1" x14ac:dyDescent="0.25">
      <c r="A82" s="85" t="s">
        <v>119</v>
      </c>
      <c r="B82" s="85">
        <v>113652</v>
      </c>
    </row>
    <row r="83" spans="1:2" ht="14.25" customHeight="1" x14ac:dyDescent="0.25">
      <c r="A83" s="85" t="s">
        <v>120</v>
      </c>
      <c r="B83" s="85">
        <v>7039.1474972763044</v>
      </c>
    </row>
    <row r="84" spans="1:2" ht="14.25" customHeight="1" x14ac:dyDescent="0.25">
      <c r="A84" s="85" t="s">
        <v>122</v>
      </c>
      <c r="B84" s="85">
        <v>40000</v>
      </c>
    </row>
    <row r="85" spans="1:2" ht="14.25" customHeight="1" x14ac:dyDescent="0.25">
      <c r="A85" s="86" t="s">
        <v>124</v>
      </c>
      <c r="B85" s="86">
        <v>285691.14749727631</v>
      </c>
    </row>
    <row r="86" spans="1:2" ht="14.25" customHeight="1" x14ac:dyDescent="0.25">
      <c r="A86" s="85"/>
      <c r="B86" s="85"/>
    </row>
    <row r="87" spans="1:2" ht="14.25" customHeight="1" x14ac:dyDescent="0.25">
      <c r="A87" s="85" t="s">
        <v>126</v>
      </c>
      <c r="B87" s="85">
        <v>78448.397656250003</v>
      </c>
    </row>
    <row r="88" spans="1:2" ht="14.25" customHeight="1" x14ac:dyDescent="0.25">
      <c r="A88" s="85" t="s">
        <v>127</v>
      </c>
      <c r="B88" s="85">
        <v>32340.358749999999</v>
      </c>
    </row>
    <row r="89" spans="1:2" ht="14.25" customHeight="1" x14ac:dyDescent="0.25">
      <c r="A89" s="85" t="s">
        <v>128</v>
      </c>
      <c r="B89" s="85">
        <v>41702.799843749999</v>
      </c>
    </row>
    <row r="90" spans="1:2" ht="14.25" customHeight="1" x14ac:dyDescent="0.25">
      <c r="A90" s="85" t="s">
        <v>129</v>
      </c>
      <c r="B90" s="85">
        <v>11664.120234374999</v>
      </c>
    </row>
    <row r="91" spans="1:2" ht="14.25" customHeight="1" x14ac:dyDescent="0.25">
      <c r="A91" s="85" t="s">
        <v>130</v>
      </c>
      <c r="B91" s="85">
        <v>47361.78125</v>
      </c>
    </row>
    <row r="92" spans="1:2" ht="14.25" customHeight="1" x14ac:dyDescent="0.25">
      <c r="A92" s="85" t="s">
        <v>131</v>
      </c>
      <c r="B92" s="85">
        <v>83000</v>
      </c>
    </row>
    <row r="93" spans="1:2" ht="14.25" customHeight="1" x14ac:dyDescent="0.25">
      <c r="A93" s="85" t="s">
        <v>132</v>
      </c>
      <c r="B93" s="85">
        <v>114003.28812499999</v>
      </c>
    </row>
    <row r="94" spans="1:2" ht="14.25" customHeight="1" x14ac:dyDescent="0.25">
      <c r="A94" s="85" t="s">
        <v>133</v>
      </c>
      <c r="B94" s="85">
        <v>25000</v>
      </c>
    </row>
    <row r="95" spans="1:2" ht="14.25" customHeight="1" x14ac:dyDescent="0.25">
      <c r="A95" s="85" t="s">
        <v>280</v>
      </c>
      <c r="B95" s="85">
        <v>2000</v>
      </c>
    </row>
    <row r="96" spans="1:2" ht="14.25" customHeight="1" x14ac:dyDescent="0.25">
      <c r="A96" s="85" t="s">
        <v>134</v>
      </c>
      <c r="B96" s="85">
        <v>68250.005368560785</v>
      </c>
    </row>
    <row r="97" spans="1:2" ht="14.25" customHeight="1" x14ac:dyDescent="0.25">
      <c r="A97" s="85" t="s">
        <v>135</v>
      </c>
      <c r="B97" s="85">
        <v>14159.969453124999</v>
      </c>
    </row>
    <row r="98" spans="1:2" ht="14.25" customHeight="1" x14ac:dyDescent="0.25">
      <c r="A98" s="85" t="s">
        <v>136</v>
      </c>
      <c r="B98" s="85">
        <v>20000</v>
      </c>
    </row>
    <row r="99" spans="1:2" ht="14.25" customHeight="1" x14ac:dyDescent="0.25">
      <c r="A99" s="85" t="s">
        <v>138</v>
      </c>
      <c r="B99" s="85">
        <v>11800</v>
      </c>
    </row>
    <row r="100" spans="1:2" ht="14.25" customHeight="1" x14ac:dyDescent="0.25">
      <c r="A100" s="85" t="s">
        <v>281</v>
      </c>
      <c r="B100" s="85">
        <v>20945</v>
      </c>
    </row>
    <row r="101" spans="1:2" ht="14.25" customHeight="1" x14ac:dyDescent="0.25">
      <c r="A101" s="86" t="s">
        <v>139</v>
      </c>
      <c r="B101" s="86">
        <v>570675.7206810608</v>
      </c>
    </row>
    <row r="102" spans="1:2" ht="14.25" customHeight="1" x14ac:dyDescent="0.25">
      <c r="A102" s="85"/>
      <c r="B102" s="85"/>
    </row>
    <row r="103" spans="1:2" ht="14.25" customHeight="1" x14ac:dyDescent="0.25">
      <c r="A103" s="85" t="s">
        <v>141</v>
      </c>
      <c r="B103" s="85">
        <v>48552.000859375003</v>
      </c>
    </row>
    <row r="104" spans="1:2" ht="14.25" customHeight="1" x14ac:dyDescent="0.25">
      <c r="A104" s="85" t="s">
        <v>142</v>
      </c>
      <c r="B104" s="85">
        <v>5521.8999923095698</v>
      </c>
    </row>
    <row r="105" spans="1:2" ht="14.25" customHeight="1" x14ac:dyDescent="0.25">
      <c r="A105" s="85" t="s">
        <v>143</v>
      </c>
      <c r="B105" s="85">
        <v>31297.160885284422</v>
      </c>
    </row>
    <row r="106" spans="1:2" ht="14.25" customHeight="1" x14ac:dyDescent="0.25">
      <c r="A106" s="85" t="s">
        <v>144</v>
      </c>
      <c r="B106" s="85">
        <v>10856.039609375001</v>
      </c>
    </row>
    <row r="107" spans="1:2" ht="14.25" customHeight="1" x14ac:dyDescent="0.25">
      <c r="A107" s="85" t="s">
        <v>145</v>
      </c>
      <c r="B107" s="85">
        <v>6812.18</v>
      </c>
    </row>
    <row r="108" spans="1:2" ht="14.25" customHeight="1" x14ac:dyDescent="0.25">
      <c r="A108" s="85" t="s">
        <v>146</v>
      </c>
      <c r="B108" s="85">
        <v>3597.6899999999996</v>
      </c>
    </row>
    <row r="109" spans="1:2" ht="14.25" customHeight="1" x14ac:dyDescent="0.25">
      <c r="A109" s="85" t="s">
        <v>147</v>
      </c>
      <c r="B109" s="85">
        <v>10000</v>
      </c>
    </row>
    <row r="110" spans="1:2" ht="14.25" customHeight="1" x14ac:dyDescent="0.25">
      <c r="A110" s="85" t="s">
        <v>148</v>
      </c>
      <c r="B110" s="85">
        <v>24100.800703125002</v>
      </c>
    </row>
    <row r="111" spans="1:2" ht="14.25" customHeight="1" x14ac:dyDescent="0.25">
      <c r="A111" s="85" t="s">
        <v>149</v>
      </c>
      <c r="B111" s="85">
        <v>62632.98828125</v>
      </c>
    </row>
    <row r="112" spans="1:2" ht="14.25" customHeight="1" x14ac:dyDescent="0.25">
      <c r="A112" s="85" t="s">
        <v>150</v>
      </c>
      <c r="B112" s="85">
        <v>122484.99843750001</v>
      </c>
    </row>
    <row r="113" spans="1:2" ht="14.25" customHeight="1" x14ac:dyDescent="0.25">
      <c r="A113" s="85" t="s">
        <v>151</v>
      </c>
      <c r="B113" s="85">
        <v>54818.376499999998</v>
      </c>
    </row>
    <row r="114" spans="1:2" ht="14.25" customHeight="1" x14ac:dyDescent="0.25">
      <c r="A114" s="85" t="s">
        <v>152</v>
      </c>
      <c r="B114" s="85">
        <v>71908.199964111322</v>
      </c>
    </row>
    <row r="115" spans="1:2" ht="14.25" customHeight="1" x14ac:dyDescent="0.25">
      <c r="A115" s="85" t="s">
        <v>153</v>
      </c>
      <c r="B115" s="85">
        <v>62000</v>
      </c>
    </row>
    <row r="116" spans="1:2" ht="14.25" customHeight="1" x14ac:dyDescent="0.25">
      <c r="A116" s="85" t="s">
        <v>154</v>
      </c>
      <c r="B116" s="85">
        <v>151806.201875</v>
      </c>
    </row>
    <row r="117" spans="1:2" ht="14.25" customHeight="1" x14ac:dyDescent="0.25">
      <c r="A117" s="85" t="s">
        <v>155</v>
      </c>
      <c r="B117" s="85">
        <v>1652.0400390625</v>
      </c>
    </row>
    <row r="118" spans="1:2" ht="14.25" customHeight="1" x14ac:dyDescent="0.25">
      <c r="A118" s="85" t="s">
        <v>156</v>
      </c>
      <c r="B118" s="85">
        <v>63105.775044219976</v>
      </c>
    </row>
    <row r="119" spans="1:2" ht="14.25" customHeight="1" x14ac:dyDescent="0.25">
      <c r="A119" s="86" t="s">
        <v>157</v>
      </c>
      <c r="B119" s="86">
        <v>731146.35219061282</v>
      </c>
    </row>
    <row r="120" spans="1:2" ht="14.25" customHeight="1" x14ac:dyDescent="0.25">
      <c r="A120" s="85"/>
      <c r="B120" s="85"/>
    </row>
    <row r="121" spans="1:2" ht="14.25" customHeight="1" x14ac:dyDescent="0.25">
      <c r="A121" s="85" t="s">
        <v>159</v>
      </c>
      <c r="B121" s="85">
        <v>95487</v>
      </c>
    </row>
    <row r="122" spans="1:2" ht="14.25" customHeight="1" x14ac:dyDescent="0.25">
      <c r="A122" s="86" t="s">
        <v>161</v>
      </c>
      <c r="B122" s="86">
        <v>95487</v>
      </c>
    </row>
    <row r="123" spans="1:2" ht="14.25" customHeight="1" x14ac:dyDescent="0.25">
      <c r="A123" s="86"/>
      <c r="B123" s="86">
        <v>5907256.8614505697</v>
      </c>
    </row>
    <row r="124" spans="1:2" ht="14.25" customHeight="1" x14ac:dyDescent="0.25">
      <c r="A124" s="87"/>
      <c r="B124" s="87">
        <v>-289191.95377478749</v>
      </c>
    </row>
    <row r="125" spans="1:2" ht="14.25" customHeight="1" x14ac:dyDescent="0.25">
      <c r="A125" s="85"/>
      <c r="B125" s="85"/>
    </row>
    <row r="126" spans="1:2" ht="14.25" customHeight="1" x14ac:dyDescent="0.25">
      <c r="A126" s="85"/>
      <c r="B126" s="85"/>
    </row>
    <row r="127" spans="1:2" ht="14.25" customHeight="1" x14ac:dyDescent="0.25">
      <c r="A127" s="85" t="s">
        <v>166</v>
      </c>
      <c r="B127" s="85">
        <v>72251.999218750003</v>
      </c>
    </row>
    <row r="128" spans="1:2" ht="14.25" customHeight="1" x14ac:dyDescent="0.25">
      <c r="A128" s="85" t="s">
        <v>167</v>
      </c>
      <c r="B128" s="85">
        <v>124548.35875</v>
      </c>
    </row>
    <row r="129" spans="1:2" ht="14.25" customHeight="1" x14ac:dyDescent="0.25">
      <c r="A129" s="86" t="s">
        <v>168</v>
      </c>
      <c r="B129" s="86">
        <v>196800.35796875</v>
      </c>
    </row>
    <row r="130" spans="1:2" ht="14.25" customHeight="1" x14ac:dyDescent="0.25">
      <c r="A130" s="85"/>
      <c r="B130" s="85"/>
    </row>
    <row r="131" spans="1:2" ht="14.25" customHeight="1" x14ac:dyDescent="0.25">
      <c r="A131" s="85" t="s">
        <v>170</v>
      </c>
      <c r="B131" s="85">
        <v>20000</v>
      </c>
    </row>
    <row r="132" spans="1:2" ht="14.25" customHeight="1" x14ac:dyDescent="0.25">
      <c r="A132" s="85" t="s">
        <v>172</v>
      </c>
      <c r="B132" s="85">
        <v>3999.9599609375</v>
      </c>
    </row>
    <row r="133" spans="1:2" ht="14.25" customHeight="1" x14ac:dyDescent="0.25">
      <c r="A133" s="86" t="s">
        <v>251</v>
      </c>
      <c r="B133" s="86">
        <v>23999.9599609375</v>
      </c>
    </row>
    <row r="134" spans="1:2" ht="14.25" customHeight="1" x14ac:dyDescent="0.25">
      <c r="A134" s="86"/>
      <c r="B134" s="86">
        <v>220800.3179296875</v>
      </c>
    </row>
    <row r="135" spans="1:2" ht="14.25" customHeight="1" x14ac:dyDescent="0.25">
      <c r="A135" s="87"/>
      <c r="B135" s="87">
        <v>6128057.1793802576</v>
      </c>
    </row>
    <row r="136" spans="1:2" ht="14.25" customHeight="1" x14ac:dyDescent="0.25">
      <c r="A136" s="87"/>
      <c r="B136" s="87">
        <v>-509992.2717044754</v>
      </c>
    </row>
    <row r="137" spans="1:2" ht="14.25" customHeight="1" x14ac:dyDescent="0.25">
      <c r="A137" s="85"/>
      <c r="B137" s="85"/>
    </row>
    <row r="138" spans="1:2" ht="14.25" customHeight="1" x14ac:dyDescent="0.25">
      <c r="A138" s="85"/>
      <c r="B138" s="85"/>
    </row>
    <row r="139" spans="1:2" ht="14.25" customHeight="1" x14ac:dyDescent="0.25">
      <c r="A139" s="85" t="s">
        <v>179</v>
      </c>
      <c r="B139" s="85">
        <v>40411.198124999995</v>
      </c>
    </row>
    <row r="140" spans="1:2" ht="14.25" customHeight="1" x14ac:dyDescent="0.25">
      <c r="A140" s="85" t="s">
        <v>180</v>
      </c>
      <c r="B140" s="85">
        <v>31840.80109375</v>
      </c>
    </row>
    <row r="141" spans="1:2" ht="14.25" customHeight="1" x14ac:dyDescent="0.25">
      <c r="A141" s="85" t="s">
        <v>181</v>
      </c>
      <c r="B141" s="85">
        <v>124548.35875</v>
      </c>
    </row>
    <row r="142" spans="1:2" ht="14.25" customHeight="1" x14ac:dyDescent="0.25">
      <c r="A142" s="86" t="s">
        <v>182</v>
      </c>
      <c r="B142" s="86">
        <v>196800.35796875</v>
      </c>
    </row>
    <row r="143" spans="1:2" ht="14.25" customHeight="1" x14ac:dyDescent="0.25">
      <c r="A143" s="85"/>
      <c r="B143" s="85"/>
    </row>
    <row r="144" spans="1:2" ht="14.25" customHeight="1" x14ac:dyDescent="0.25">
      <c r="A144" s="85" t="s">
        <v>184</v>
      </c>
      <c r="B144" s="85">
        <v>-74896.61</v>
      </c>
    </row>
    <row r="145" spans="1:2" ht="14.25" customHeight="1" x14ac:dyDescent="0.25">
      <c r="A145" s="85" t="s">
        <v>185</v>
      </c>
      <c r="B145" s="85">
        <v>-84850.4</v>
      </c>
    </row>
    <row r="146" spans="1:2" ht="14.25" customHeight="1" x14ac:dyDescent="0.25">
      <c r="A146" s="86" t="s">
        <v>186</v>
      </c>
      <c r="B146" s="86">
        <v>-159747.01</v>
      </c>
    </row>
    <row r="147" spans="1:2" ht="14.25" customHeight="1" x14ac:dyDescent="0.25">
      <c r="A147" s="85"/>
      <c r="B147" s="85"/>
    </row>
    <row r="148" spans="1:2" ht="14.25" customHeight="1" x14ac:dyDescent="0.25">
      <c r="A148" s="85" t="s">
        <v>188</v>
      </c>
      <c r="B148" s="85">
        <v>38574.951426169995</v>
      </c>
    </row>
    <row r="149" spans="1:2" ht="14.25" customHeight="1" x14ac:dyDescent="0.25">
      <c r="A149" s="85" t="s">
        <v>298</v>
      </c>
      <c r="B149" s="85">
        <v>-8228.1299999999992</v>
      </c>
    </row>
    <row r="150" spans="1:2" ht="14.25" customHeight="1" x14ac:dyDescent="0.25">
      <c r="A150" s="86" t="s">
        <v>189</v>
      </c>
      <c r="B150" s="86">
        <v>30346.821426169998</v>
      </c>
    </row>
    <row r="151" spans="1:2" ht="14.25" customHeight="1" x14ac:dyDescent="0.25">
      <c r="A151" s="85"/>
      <c r="B151" s="85"/>
    </row>
    <row r="152" spans="1:2" ht="14.25" customHeight="1" x14ac:dyDescent="0.25">
      <c r="A152" s="85" t="s">
        <v>191</v>
      </c>
      <c r="B152" s="85">
        <v>-1655405.72</v>
      </c>
    </row>
    <row r="153" spans="1:2" ht="14.25" customHeight="1" x14ac:dyDescent="0.25">
      <c r="A153" s="85" t="s">
        <v>252</v>
      </c>
      <c r="B153" s="85">
        <v>2000000</v>
      </c>
    </row>
    <row r="154" spans="1:2" ht="14.25" customHeight="1" x14ac:dyDescent="0.25">
      <c r="A154" s="85" t="s">
        <v>253</v>
      </c>
      <c r="B154" s="85">
        <v>-26513.000078124998</v>
      </c>
    </row>
    <row r="155" spans="1:2" ht="14.25" customHeight="1" x14ac:dyDescent="0.25">
      <c r="A155" s="86" t="s">
        <v>192</v>
      </c>
      <c r="B155" s="86">
        <v>318081.27992187504</v>
      </c>
    </row>
    <row r="156" spans="1:2" ht="14.25" customHeight="1" x14ac:dyDescent="0.25">
      <c r="A156" s="86"/>
      <c r="B156" s="86">
        <v>385481.44931679493</v>
      </c>
    </row>
    <row r="157" spans="1:2" ht="14.25" customHeight="1" x14ac:dyDescent="0.25">
      <c r="A157" s="87"/>
      <c r="B157" s="87">
        <v>-124510.82238768047</v>
      </c>
    </row>
    <row r="158" spans="1:2" ht="14.25" customHeight="1" x14ac:dyDescent="0.25">
      <c r="A158" s="85"/>
      <c r="B158" s="85">
        <v>806294.87438407773</v>
      </c>
    </row>
    <row r="159" spans="1:2" ht="14.25" customHeight="1" x14ac:dyDescent="0.25">
      <c r="A159" s="85"/>
      <c r="B159" s="85">
        <f>B157</f>
        <v>-124510.82238768047</v>
      </c>
    </row>
    <row r="160" spans="1:2" ht="14.25" customHeight="1" x14ac:dyDescent="0.25">
      <c r="A160" s="87"/>
      <c r="B160" s="87">
        <f>B159 + B158</f>
        <v>681784.05199639732</v>
      </c>
    </row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GGA</vt:lpstr>
      <vt:lpstr>Salaries</vt:lpstr>
      <vt:lpstr>FY22 June</vt:lpstr>
      <vt:lpstr>FY23 Forecast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Pillion</dc:creator>
  <cp:lastModifiedBy>Elizabeth Pillion</cp:lastModifiedBy>
  <dcterms:created xsi:type="dcterms:W3CDTF">2020-07-31T21:56:42Z</dcterms:created>
  <dcterms:modified xsi:type="dcterms:W3CDTF">2022-11-15T14:19:48Z</dcterms:modified>
</cp:coreProperties>
</file>