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lark\AppData\Local\Box\Box for Office\16115076555\Temp\qgkjx04l.cbq\"/>
    </mc:Choice>
  </mc:AlternateContent>
  <xr:revisionPtr revIDLastSave="0" documentId="13_ncr:40009_{5B895582-35F3-4335-91F3-A3EE74F7EA76}" xr6:coauthVersionLast="47" xr6:coauthVersionMax="47" xr10:uidLastSave="{00000000-0000-0000-0000-000000000000}"/>
  <bookViews>
    <workbookView xWindow="-120" yWindow="-120" windowWidth="29040" windowHeight="15840"/>
  </bookViews>
  <sheets>
    <sheet name="Year 1" sheetId="2" r:id="rId1"/>
    <sheet name="Year 2" sheetId="10" r:id="rId2"/>
  </sheets>
  <calcPr calcId="191029"/>
  <customWorkbookViews>
    <customWorkbookView name="cdirilo - Personal View" guid="{C97D02EC-8935-42F6-BE1B-4957E2CBEFE2}" mergeInterval="0" personalView="1" maximized="1" windowWidth="1360" windowHeight="5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2" i="10" l="1"/>
  <c r="S50" i="10"/>
  <c r="R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Q47" i="10"/>
  <c r="S47" i="10" s="1"/>
  <c r="Q46" i="10"/>
  <c r="S46" i="10" s="1"/>
  <c r="Q45" i="10"/>
  <c r="S45" i="10" s="1"/>
  <c r="Q44" i="10"/>
  <c r="S44" i="10" s="1"/>
  <c r="Q42" i="10"/>
  <c r="S42" i="10" s="1"/>
  <c r="Q41" i="10"/>
  <c r="S41" i="10" s="1"/>
  <c r="Q40" i="10"/>
  <c r="S40" i="10" s="1"/>
  <c r="Q39" i="10"/>
  <c r="S39" i="10" s="1"/>
  <c r="Q38" i="10"/>
  <c r="S38" i="10" s="1"/>
  <c r="T35" i="10"/>
  <c r="R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Q34" i="10"/>
  <c r="S34" i="10"/>
  <c r="Q33" i="10"/>
  <c r="S33" i="10" s="1"/>
  <c r="Q32" i="10"/>
  <c r="S32" i="10"/>
  <c r="Q31" i="10"/>
  <c r="S31" i="10" s="1"/>
  <c r="Q30" i="10"/>
  <c r="S30" i="10"/>
  <c r="Q29" i="10"/>
  <c r="S29" i="10" s="1"/>
  <c r="Q28" i="10"/>
  <c r="S28" i="10" s="1"/>
  <c r="Q27" i="10"/>
  <c r="S27" i="10" s="1"/>
  <c r="Q26" i="10"/>
  <c r="S26" i="10"/>
  <c r="Q25" i="10"/>
  <c r="S25" i="10" s="1"/>
  <c r="T23" i="10"/>
  <c r="R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Q22" i="10"/>
  <c r="S22" i="10"/>
  <c r="S21" i="10"/>
  <c r="Q21" i="10"/>
  <c r="Q20" i="10"/>
  <c r="S20" i="10" s="1"/>
  <c r="Q19" i="10"/>
  <c r="S19" i="10" s="1"/>
  <c r="Q18" i="10"/>
  <c r="S18" i="10"/>
  <c r="S17" i="10"/>
  <c r="Q17" i="10"/>
  <c r="Q16" i="10"/>
  <c r="S16" i="10"/>
  <c r="S15" i="10"/>
  <c r="Q15" i="10"/>
  <c r="Q14" i="10"/>
  <c r="S14" i="10"/>
  <c r="S13" i="10"/>
  <c r="Q13" i="10"/>
  <c r="Q12" i="10"/>
  <c r="S12" i="10" s="1"/>
  <c r="Q11" i="10"/>
  <c r="S11" i="10" s="1"/>
  <c r="E8" i="10"/>
  <c r="E8" i="2"/>
  <c r="Q41" i="2"/>
  <c r="S41" i="2" s="1"/>
  <c r="Q39" i="2"/>
  <c r="S39" i="2" s="1"/>
  <c r="F48" i="2"/>
  <c r="S52" i="2"/>
  <c r="Q46" i="2"/>
  <c r="S46" i="2" s="1"/>
  <c r="E23" i="2"/>
  <c r="E35" i="2"/>
  <c r="E48" i="2"/>
  <c r="F23" i="2"/>
  <c r="F35" i="2"/>
  <c r="G23" i="2"/>
  <c r="G35" i="2"/>
  <c r="G48" i="2"/>
  <c r="H23" i="2"/>
  <c r="H35" i="2"/>
  <c r="H48" i="2"/>
  <c r="I23" i="2"/>
  <c r="I35" i="2"/>
  <c r="I48" i="2"/>
  <c r="J23" i="2"/>
  <c r="J35" i="2"/>
  <c r="J48" i="2"/>
  <c r="K23" i="2"/>
  <c r="K35" i="2"/>
  <c r="K48" i="2"/>
  <c r="L23" i="2"/>
  <c r="L35" i="2"/>
  <c r="L48" i="2"/>
  <c r="M23" i="2"/>
  <c r="M35" i="2"/>
  <c r="M48" i="2"/>
  <c r="N23" i="2"/>
  <c r="N35" i="2"/>
  <c r="N48" i="2"/>
  <c r="O23" i="2"/>
  <c r="O35" i="2"/>
  <c r="O48" i="2"/>
  <c r="Q11" i="2"/>
  <c r="Q16" i="2"/>
  <c r="S16" i="2" s="1"/>
  <c r="Q13" i="2"/>
  <c r="S13" i="2" s="1"/>
  <c r="Q12" i="2"/>
  <c r="S12" i="2"/>
  <c r="Q14" i="2"/>
  <c r="Q15" i="2"/>
  <c r="S15" i="2" s="1"/>
  <c r="Q17" i="2"/>
  <c r="S17" i="2" s="1"/>
  <c r="Q18" i="2"/>
  <c r="S18" i="2" s="1"/>
  <c r="Q19" i="2"/>
  <c r="S19" i="2" s="1"/>
  <c r="Q20" i="2"/>
  <c r="S20" i="2" s="1"/>
  <c r="Q21" i="2"/>
  <c r="S21" i="2" s="1"/>
  <c r="Q22" i="2"/>
  <c r="T35" i="2"/>
  <c r="T23" i="2"/>
  <c r="S50" i="2"/>
  <c r="P48" i="2"/>
  <c r="R48" i="2"/>
  <c r="Q47" i="2"/>
  <c r="S47" i="2" s="1"/>
  <c r="Q45" i="2"/>
  <c r="S45" i="2"/>
  <c r="Q44" i="2"/>
  <c r="S44" i="2" s="1"/>
  <c r="Q42" i="2"/>
  <c r="S42" i="2"/>
  <c r="Q40" i="2"/>
  <c r="S40" i="2" s="1"/>
  <c r="Q38" i="2"/>
  <c r="S38" i="2" s="1"/>
  <c r="Q25" i="2"/>
  <c r="S25" i="2"/>
  <c r="Q26" i="2"/>
  <c r="S26" i="2" s="1"/>
  <c r="Q27" i="2"/>
  <c r="Q28" i="2"/>
  <c r="S28" i="2" s="1"/>
  <c r="Q29" i="2"/>
  <c r="S29" i="2" s="1"/>
  <c r="Q30" i="2"/>
  <c r="S30" i="2" s="1"/>
  <c r="Q31" i="2"/>
  <c r="S31" i="2" s="1"/>
  <c r="Q32" i="2"/>
  <c r="S32" i="2" s="1"/>
  <c r="Q33" i="2"/>
  <c r="S33" i="2" s="1"/>
  <c r="Q34" i="2"/>
  <c r="S34" i="2" s="1"/>
  <c r="R35" i="2"/>
  <c r="S27" i="2"/>
  <c r="S22" i="2"/>
  <c r="S14" i="2"/>
  <c r="P35" i="2"/>
  <c r="R23" i="2"/>
  <c r="P23" i="2"/>
  <c r="S11" i="2"/>
  <c r="N49" i="10" l="1"/>
  <c r="F49" i="10"/>
  <c r="Q35" i="10"/>
  <c r="S35" i="10" s="1"/>
  <c r="H49" i="10"/>
  <c r="L49" i="10"/>
  <c r="P49" i="10"/>
  <c r="E49" i="10"/>
  <c r="E51" i="10" s="1"/>
  <c r="F8" i="10" s="1"/>
  <c r="F51" i="10" s="1"/>
  <c r="G8" i="10" s="1"/>
  <c r="M49" i="10"/>
  <c r="K49" i="10"/>
  <c r="Q23" i="10"/>
  <c r="S23" i="10" s="1"/>
  <c r="R49" i="10"/>
  <c r="J49" i="10"/>
  <c r="G49" i="10"/>
  <c r="O49" i="10"/>
  <c r="O49" i="2"/>
  <c r="G49" i="2"/>
  <c r="P49" i="2"/>
  <c r="F49" i="2"/>
  <c r="Q35" i="2"/>
  <c r="S35" i="2" s="1"/>
  <c r="N49" i="2"/>
  <c r="J49" i="2"/>
  <c r="K49" i="2"/>
  <c r="R49" i="2"/>
  <c r="E49" i="2"/>
  <c r="E51" i="2" s="1"/>
  <c r="F8" i="2" s="1"/>
  <c r="Q48" i="2"/>
  <c r="S48" i="2" s="1"/>
  <c r="Q23" i="2"/>
  <c r="L49" i="2"/>
  <c r="H49" i="2"/>
  <c r="Q48" i="10"/>
  <c r="S48" i="10" s="1"/>
  <c r="M49" i="2"/>
  <c r="I49" i="2"/>
  <c r="I49" i="10"/>
  <c r="G51" i="10" l="1"/>
  <c r="H8" i="10" s="1"/>
  <c r="H51" i="10" s="1"/>
  <c r="I8" i="10" s="1"/>
  <c r="I51" i="10" s="1"/>
  <c r="J8" i="10" s="1"/>
  <c r="Q49" i="10"/>
  <c r="F51" i="2"/>
  <c r="G8" i="2" s="1"/>
  <c r="G51" i="2" s="1"/>
  <c r="H8" i="2" s="1"/>
  <c r="H51" i="2" s="1"/>
  <c r="I8" i="2" s="1"/>
  <c r="I51" i="2" s="1"/>
  <c r="J8" i="2" s="1"/>
  <c r="Q49" i="2"/>
  <c r="S23" i="2"/>
  <c r="J51" i="10" l="1"/>
  <c r="K8" i="10" s="1"/>
  <c r="K51" i="10" s="1"/>
  <c r="L8" i="10" s="1"/>
  <c r="L51" i="10" s="1"/>
  <c r="M8" i="10" s="1"/>
  <c r="M51" i="10" s="1"/>
  <c r="N8" i="10" s="1"/>
  <c r="N51" i="10" s="1"/>
  <c r="O8" i="10" s="1"/>
  <c r="O51" i="10" s="1"/>
  <c r="P8" i="10" s="1"/>
  <c r="P51" i="10" s="1"/>
  <c r="J51" i="2"/>
  <c r="K8" i="2" s="1"/>
  <c r="K51" i="2" s="1"/>
  <c r="L8" i="2" s="1"/>
  <c r="L51" i="2" s="1"/>
  <c r="M8" i="2" s="1"/>
  <c r="M51" i="2" s="1"/>
  <c r="N8" i="2" s="1"/>
  <c r="N51" i="2" s="1"/>
  <c r="O8" i="2" s="1"/>
  <c r="O51" i="2" s="1"/>
  <c r="P8" i="2" s="1"/>
  <c r="P51" i="2" s="1"/>
  <c r="Q8" i="10" l="1"/>
  <c r="Q51" i="10" s="1"/>
  <c r="Q8" i="2"/>
  <c r="S8" i="10" l="1"/>
  <c r="S8" i="2"/>
  <c r="Q51" i="2"/>
</calcChain>
</file>

<file path=xl/sharedStrings.xml><?xml version="1.0" encoding="utf-8"?>
<sst xmlns="http://schemas.openxmlformats.org/spreadsheetml/2006/main" count="274" uniqueCount="99">
  <si>
    <t>Object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</si>
  <si>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</si>
  <si>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</si>
  <si>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</si>
  <si>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</si>
  <si>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</si>
  <si>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</si>
  <si>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</si>
  <si>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</si>
  <si>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</si>
  <si>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</si>
  <si>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</si>
  <si>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</si>
  <si>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Sub-total</t>
  </si>
  <si>
    <t>Accruals</t>
  </si>
  <si>
    <t>Total</t>
  </si>
  <si>
    <t>A</t>
  </si>
  <si>
    <t>Beginning Cash</t>
  </si>
  <si>
    <t>B</t>
  </si>
  <si>
    <t>Receipts</t>
  </si>
  <si>
    <t>Federal Revenue</t>
  </si>
  <si>
    <t>8100-8299</t>
  </si>
  <si>
    <t>Other State Revenue</t>
  </si>
  <si>
    <t>8300-8599</t>
  </si>
  <si>
    <t>Other Local Revenue</t>
  </si>
  <si>
    <t>8600-8799</t>
  </si>
  <si>
    <t>Interfund Transfers In</t>
  </si>
  <si>
    <t>8910-8929</t>
  </si>
  <si>
    <t>All Other Financing Sources</t>
  </si>
  <si>
    <t>8930-8979</t>
  </si>
  <si>
    <t>Other Receipts/Non-Revenue</t>
  </si>
  <si>
    <t>TRANS</t>
  </si>
  <si>
    <t>Total Receipts</t>
  </si>
  <si>
    <t>C</t>
  </si>
  <si>
    <t>Disbursements</t>
  </si>
  <si>
    <t>Certificated Salaries</t>
  </si>
  <si>
    <t>1000-1999</t>
  </si>
  <si>
    <t>Classified Salaries</t>
  </si>
  <si>
    <t>2000-2999</t>
  </si>
  <si>
    <t>Employee Benefits</t>
  </si>
  <si>
    <t>3000-3999</t>
  </si>
  <si>
    <t>Books &amp; Supplies</t>
  </si>
  <si>
    <t>4000-4999</t>
  </si>
  <si>
    <t>Services</t>
  </si>
  <si>
    <t>5000-5999</t>
  </si>
  <si>
    <t>Capital Outlay</t>
  </si>
  <si>
    <t>6000-6599</t>
  </si>
  <si>
    <t>Other Outgo</t>
  </si>
  <si>
    <t>7000-7499</t>
  </si>
  <si>
    <t>Interfund Transfers Out</t>
  </si>
  <si>
    <t>7600-7629</t>
  </si>
  <si>
    <t>All Other Financing Uses</t>
  </si>
  <si>
    <t>7630-7699</t>
  </si>
  <si>
    <t>Other Disbursements/Non-Exp.</t>
  </si>
  <si>
    <t>Total Disbursements</t>
  </si>
  <si>
    <t>D</t>
  </si>
  <si>
    <t>E</t>
  </si>
  <si>
    <t>F</t>
  </si>
  <si>
    <t>Ending Cash (A+E)</t>
  </si>
  <si>
    <t>G</t>
  </si>
  <si>
    <t>Ending Cash plus Accruals</t>
  </si>
  <si>
    <t>Net Increase/Decrease                                       (B-C+D)</t>
  </si>
  <si>
    <t xml:space="preserve"> </t>
  </si>
  <si>
    <t>Tax Relief Subventions</t>
  </si>
  <si>
    <t>8020-8039</t>
  </si>
  <si>
    <t>County and District Taxes</t>
  </si>
  <si>
    <t>8040-8079</t>
  </si>
  <si>
    <t>In Lieu of Property Taxes</t>
  </si>
  <si>
    <t>Estimates through Month of:</t>
  </si>
  <si>
    <t xml:space="preserve">Beginning </t>
  </si>
  <si>
    <t>Balances</t>
  </si>
  <si>
    <t xml:space="preserve">  Accounts Receivable</t>
  </si>
  <si>
    <t>9200-9299</t>
  </si>
  <si>
    <t xml:space="preserve">  Stores</t>
  </si>
  <si>
    <t xml:space="preserve">  Prepaid Expenses</t>
  </si>
  <si>
    <t>9320</t>
  </si>
  <si>
    <t xml:space="preserve">  Other Current Assets</t>
  </si>
  <si>
    <t>9500-9599</t>
  </si>
  <si>
    <t xml:space="preserve">  Accounts Payable</t>
  </si>
  <si>
    <t xml:space="preserve">  Current Loans</t>
  </si>
  <si>
    <t xml:space="preserve">  Unearned Revenues</t>
  </si>
  <si>
    <t>Budget</t>
  </si>
  <si>
    <t>LCFF/Revenue Limit Sources</t>
  </si>
  <si>
    <t>State Aid - Current Year</t>
  </si>
  <si>
    <t>Education Protection Account</t>
  </si>
  <si>
    <t>State Aid - Prior Year</t>
  </si>
  <si>
    <t>Balance Sheet Items</t>
  </si>
  <si>
    <t>Assets and Deferred Outflows</t>
  </si>
  <si>
    <t xml:space="preserve">  Deferred Outflows of Resources</t>
  </si>
  <si>
    <t>9490</t>
  </si>
  <si>
    <t>9340</t>
  </si>
  <si>
    <t>Liabilities and Deferred Inflows</t>
  </si>
  <si>
    <t>9650</t>
  </si>
  <si>
    <t xml:space="preserve">  Deferred Inflows of ResourcesUnearned Revenues</t>
  </si>
  <si>
    <t>9690</t>
  </si>
  <si>
    <t>Total Balance Sheet Items</t>
  </si>
  <si>
    <t>2021-22 Budget Submission Cashflow Worksheet</t>
  </si>
  <si>
    <t>2022-23 Budget Submission Cashflow Worksheet</t>
  </si>
  <si>
    <t>Charter Name: Urban Montessori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</si>
</sst>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* #,##0_);_(* \(#,##0\);_(* &quot;-&quot;??_);_(@_)"/>
    <numFmt numFmtId="170" formatCode="_(* #,##0.00_);_(* \(#,##0.00\);_(* \-??_);_(@_)"/>
  </numFmts>
  <fonts count="46"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10"/>
      <name val="Verdana"/>
      <family val="2"/>
    </font>
    <font>
      <sz val="11"/>
      <name val="Times New Roman"/>
      <family val="1"/>
    </font>
    <font>
      <sz val="10"/>
      <name val="MS Sans Serif"/>
      <family val="2"/>
    </font>
    <font>
      <sz val="9"/>
      <name val="Geneva"/>
    </font>
    <font>
      <sz val="11"/>
      <color indexed="8"/>
      <name val="Calibri"/>
      <family val="2"/>
    </font>
    <font>
      <sz val="10"/>
      <name val="Courier"/>
      <family val="3"/>
    </font>
    <font>
      <sz val="12"/>
      <name val="Comic Sans MS"/>
      <family val="4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</font>
    <font>
      <sz val="10"/>
      <name val="DUTCH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</borders>
  <cellStyleXfs count="111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5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28" borderId="0" applyNumberFormat="0" applyBorder="0" applyAlignment="0" applyProtection="0"/>
    <xf numFmtId="0" fontId="24" fillId="32" borderId="14" applyNumberFormat="0" applyAlignment="0" applyProtection="0"/>
    <xf numFmtId="0" fontId="25" fillId="29" borderId="21" applyNumberFormat="0" applyAlignment="0" applyProtection="0"/>
    <xf numFmtId="0" fontId="26" fillId="29" borderId="14" applyNumberFormat="0" applyAlignment="0" applyProtection="0"/>
    <xf numFmtId="0" fontId="27" fillId="0" borderId="19" applyNumberFormat="0" applyFill="0" applyAlignment="0" applyProtection="0"/>
    <xf numFmtId="0" fontId="28" fillId="30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31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31" fillId="23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31" fillId="2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31" fillId="25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31" fillId="26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31" fillId="27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9" fontId="32" fillId="0" borderId="10" applyFont="0" applyFill="0" applyBorder="0" applyAlignment="0" applyProtection="0">
      <alignment horizontal="right"/>
    </xf>
    <xf numFmtId="0" fontId="32" fillId="0" borderId="0"/>
    <xf numFmtId="0" fontId="32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0" fontId="32" fillId="3" borderId="2">
      <alignment horizontal="left"/>
    </xf>
    <xf numFmtId="0" fontId="32" fillId="3" borderId="24">
      <alignment horizontal="left"/>
    </xf>
    <xf numFmtId="0" fontId="32" fillId="3" borderId="28">
      <alignment horizontal="left"/>
    </xf>
    <xf numFmtId="44" fontId="32" fillId="0" borderId="0" applyFont="0" applyFill="0" applyBorder="0" applyAlignment="0" applyProtection="0"/>
    <xf numFmtId="14" fontId="32" fillId="0" borderId="0" applyFont="0" applyFill="0" applyBorder="0" applyProtection="0">
      <alignment horizontal="left"/>
    </xf>
    <xf numFmtId="0" fontId="34" fillId="0" borderId="2">
      <alignment horizontal="left"/>
    </xf>
    <xf numFmtId="2" fontId="32" fillId="0" borderId="0" applyFill="0" applyProtection="0"/>
    <xf numFmtId="0" fontId="34" fillId="3" borderId="11">
      <alignment horizontal="left"/>
    </xf>
    <xf numFmtId="0" fontId="34" fillId="3" borderId="12">
      <alignment horizontal="left"/>
    </xf>
    <xf numFmtId="49" fontId="32" fillId="0" borderId="10" applyFont="0" applyFill="0" applyBorder="0" applyAlignment="0" applyProtection="0">
      <alignment horizontal="right"/>
    </xf>
    <xf numFmtId="0" fontId="32" fillId="0" borderId="0">
      <alignment horizontal="left"/>
    </xf>
    <xf numFmtId="0" fontId="34" fillId="3" borderId="13">
      <alignment horizontal="left"/>
    </xf>
    <xf numFmtId="0" fontId="32" fillId="0" borderId="2">
      <alignment horizontal="left"/>
    </xf>
    <xf numFmtId="0" fontId="34" fillId="3" borderId="26">
      <alignment horizontal="left"/>
    </xf>
    <xf numFmtId="0" fontId="34" fillId="3" borderId="25">
      <alignment horizontal="left"/>
    </xf>
    <xf numFmtId="0" fontId="34" fillId="3" borderId="27">
      <alignment horizontal="left"/>
    </xf>
    <xf numFmtId="0" fontId="32" fillId="0" borderId="10">
      <alignment horizontal="right"/>
    </xf>
    <xf numFmtId="0" fontId="1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2" fillId="0" borderId="0"/>
    <xf numFmtId="0" fontId="12" fillId="0" borderId="0"/>
    <xf numFmtId="0" fontId="12" fillId="4" borderId="0" applyNumberFormat="0" applyBorder="0" applyAlignment="0" applyProtection="0"/>
    <xf numFmtId="0" fontId="31" fillId="22" borderId="0" applyNumberFormat="0" applyBorder="0" applyAlignment="0" applyProtection="0"/>
    <xf numFmtId="0" fontId="32" fillId="3" borderId="2">
      <alignment horizontal="left"/>
    </xf>
    <xf numFmtId="44" fontId="32" fillId="0" borderId="0" applyFont="0" applyFill="0" applyBorder="0" applyAlignment="0" applyProtection="0"/>
    <xf numFmtId="2" fontId="32" fillId="0" borderId="0" applyFill="0" applyProtection="0"/>
    <xf numFmtId="2" fontId="32" fillId="0" borderId="0" applyFill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4" fillId="3" borderId="26">
      <alignment horizontal="left"/>
    </xf>
    <xf numFmtId="0" fontId="32" fillId="0" borderId="10">
      <alignment horizontal="right"/>
    </xf>
    <xf numFmtId="0" fontId="32" fillId="0" borderId="10">
      <alignment horizontal="right"/>
    </xf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36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1" fillId="0" borderId="18" applyNumberFormat="0" applyFill="0" applyAlignment="0" applyProtection="0"/>
    <xf numFmtId="0" fontId="32" fillId="0" borderId="0"/>
    <xf numFmtId="0" fontId="12" fillId="0" borderId="0"/>
    <xf numFmtId="0" fontId="35" fillId="0" borderId="0"/>
    <xf numFmtId="0" fontId="37" fillId="0" borderId="0"/>
    <xf numFmtId="0" fontId="15" fillId="0" borderId="0"/>
    <xf numFmtId="0" fontId="38" fillId="0" borderId="0"/>
    <xf numFmtId="0" fontId="7" fillId="0" borderId="0"/>
    <xf numFmtId="0" fontId="36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ill="0" applyBorder="0" applyAlignment="0" applyProtection="0"/>
    <xf numFmtId="9" fontId="7" fillId="0" borderId="0" applyFont="0" applyFill="0" applyBorder="0" applyAlignment="0" applyProtection="0"/>
    <xf numFmtId="0" fontId="40" fillId="0" borderId="0"/>
    <xf numFmtId="43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5" fillId="0" borderId="0"/>
    <xf numFmtId="0" fontId="31" fillId="24" borderId="0" applyNumberFormat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2" fillId="3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2" fillId="34" borderId="20" applyNumberFormat="0" applyFont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43" fillId="33" borderId="0" applyNumberFormat="0" applyBorder="0" applyAlignment="0" applyProtection="0"/>
    <xf numFmtId="0" fontId="12" fillId="34" borderId="20" applyNumberFormat="0" applyFont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42" fillId="3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44" fontId="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2" fillId="0" borderId="0"/>
    <xf numFmtId="43" fontId="12" fillId="0" borderId="0" applyFont="0" applyFill="0" applyBorder="0" applyAlignment="0" applyProtection="0"/>
    <xf numFmtId="0" fontId="43" fillId="3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2" fillId="3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2" fillId="0" borderId="0"/>
    <xf numFmtId="0" fontId="32" fillId="0" borderId="0"/>
    <xf numFmtId="43" fontId="7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45" fillId="0" borderId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34" borderId="20" applyNumberFormat="0" applyFont="0" applyAlignment="0" applyProtection="0"/>
    <xf numFmtId="0" fontId="12" fillId="0" borderId="0"/>
    <xf numFmtId="0" fontId="12" fillId="0" borderId="0"/>
    <xf numFmtId="0" fontId="43" fillId="33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32" fillId="3" borderId="2">
      <alignment horizontal="left"/>
    </xf>
    <xf numFmtId="14" fontId="32" fillId="0" borderId="0" applyFont="0" applyFill="0" applyBorder="0" applyProtection="0">
      <alignment horizontal="left"/>
    </xf>
    <xf numFmtId="0" fontId="34" fillId="0" borderId="2">
      <alignment horizontal="left"/>
    </xf>
    <xf numFmtId="0" fontId="32" fillId="0" borderId="0">
      <alignment horizontal="left"/>
    </xf>
    <xf numFmtId="0" fontId="32" fillId="0" borderId="2">
      <alignment horizontal="left"/>
    </xf>
    <xf numFmtId="0" fontId="12" fillId="0" borderId="0"/>
    <xf numFmtId="9" fontId="15" fillId="0" borderId="0" applyFont="0" applyFill="0" applyBorder="0" applyAlignment="0" applyProtection="0"/>
    <xf numFmtId="0" fontId="32" fillId="0" borderId="0"/>
    <xf numFmtId="0" fontId="12" fillId="0" borderId="0"/>
    <xf numFmtId="0" fontId="12" fillId="4" borderId="0" applyNumberFormat="0" applyBorder="0" applyAlignment="0" applyProtection="0"/>
    <xf numFmtId="0" fontId="32" fillId="0" borderId="2">
      <alignment horizontal="left"/>
    </xf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0" borderId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44" fontId="15" fillId="0" borderId="0" applyFont="0" applyFill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32" fillId="0" borderId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0" borderId="0"/>
    <xf numFmtId="0" fontId="12" fillId="34" borderId="20" applyNumberFormat="0" applyFont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34" borderId="20" applyNumberFormat="0" applyFont="0" applyAlignment="0" applyProtection="0"/>
    <xf numFmtId="0" fontId="32" fillId="0" borderId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34" borderId="20" applyNumberFormat="0" applyFont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32" fillId="0" borderId="0"/>
    <xf numFmtId="0" fontId="15" fillId="0" borderId="0"/>
    <xf numFmtId="9" fontId="15" fillId="0" borderId="0" applyFont="0" applyFill="0" applyBorder="0" applyAlignment="0" applyProtection="0"/>
    <xf numFmtId="0" fontId="42" fillId="3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2" fillId="0" borderId="0"/>
    <xf numFmtId="0" fontId="15" fillId="0" borderId="0"/>
    <xf numFmtId="44" fontId="15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148">
    <xf numFmtId="0" fontId="0" fillId="0" borderId="0" xfId="0"/>
    <xf numFmtId="38" fontId="5" fillId="0" borderId="1" xfId="0" applyNumberFormat="1" applyFont="1" applyBorder="1" applyProtection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2" xfId="0" applyFont="1" applyBorder="1" applyProtection="1"/>
    <xf numFmtId="38" fontId="5" fillId="0" borderId="2" xfId="0" applyNumberFormat="1" applyFont="1" applyBorder="1" applyProtection="1"/>
    <xf numFmtId="38" fontId="5" fillId="35" borderId="2" xfId="0" applyNumberFormat="1" applyFont="1" applyFill="1" applyBorder="1" applyProtection="1"/>
    <xf numFmtId="0" fontId="2" fillId="0" borderId="0" xfId="0" applyFont="1" applyProtection="1"/>
    <xf numFmtId="0" fontId="4" fillId="2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8" fontId="5" fillId="0" borderId="0" xfId="0" applyNumberFormat="1" applyFont="1" applyProtection="1"/>
    <xf numFmtId="38" fontId="5" fillId="0" borderId="0" xfId="0" applyNumberFormat="1" applyFont="1" applyFill="1" applyBorder="1" applyProtection="1"/>
    <xf numFmtId="0" fontId="3" fillId="2" borderId="0" xfId="0" applyFont="1" applyFill="1" applyAlignment="1" applyProtection="1">
      <alignment horizontal="center" wrapText="1"/>
    </xf>
    <xf numFmtId="38" fontId="5" fillId="0" borderId="1" xfId="0" applyNumberFormat="1" applyFont="1" applyFill="1" applyBorder="1" applyProtection="1"/>
    <xf numFmtId="0" fontId="3" fillId="2" borderId="3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3" fillId="2" borderId="4" xfId="0" applyFont="1" applyFill="1" applyBorder="1" applyAlignment="1" applyProtection="1">
      <alignment horizontal="center"/>
    </xf>
    <xf numFmtId="3" fontId="4" fillId="0" borderId="5" xfId="0" applyNumberFormat="1" applyFont="1" applyBorder="1" applyAlignment="1" applyProtection="1">
      <alignment horizontal="right"/>
    </xf>
    <xf numFmtId="38" fontId="5" fillId="0" borderId="0" xfId="0" applyNumberFormat="1" applyFont="1" applyAlignment="1" applyProtection="1">
      <alignment horizontal="right"/>
    </xf>
    <xf numFmtId="49" fontId="4" fillId="0" borderId="5" xfId="0" applyNumberFormat="1" applyFont="1" applyBorder="1" applyAlignment="1" applyProtection="1">
      <alignment horizontal="center"/>
    </xf>
    <xf numFmtId="0" fontId="0" fillId="0" borderId="0" xfId="0" applyBorder="1" applyProtection="1"/>
    <xf numFmtId="49" fontId="4" fillId="0" borderId="6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38" fontId="5" fillId="0" borderId="7" xfId="0" applyNumberFormat="1" applyFont="1" applyBorder="1" applyProtection="1"/>
    <xf numFmtId="38" fontId="5" fillId="0" borderId="7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38" fontId="5" fillId="0" borderId="2" xfId="0" applyNumberFormat="1" applyFont="1" applyFill="1" applyBorder="1" applyProtection="1"/>
    <xf numFmtId="167" fontId="2" fillId="0" borderId="0" xfId="1" applyNumberFormat="1" applyFont="1" applyAlignment="1" applyProtection="1">
      <alignment horizontal="center"/>
    </xf>
    <xf numFmtId="167" fontId="2" fillId="0" borderId="0" xfId="1" applyNumberFormat="1" applyFont="1" applyFill="1" applyBorder="1" applyProtection="1"/>
    <xf numFmtId="167" fontId="4" fillId="0" borderId="8" xfId="1" applyNumberFormat="1" applyFont="1" applyBorder="1" applyAlignment="1" applyProtection="1">
      <alignment horizontal="right"/>
    </xf>
    <xf numFmtId="38" fontId="4" fillId="0" borderId="1" xfId="1" applyNumberFormat="1" applyFont="1" applyBorder="1" applyAlignment="1" applyProtection="1">
      <alignment horizontal="right"/>
    </xf>
    <xf numFmtId="38" fontId="5" fillId="0" borderId="9" xfId="0" applyNumberFormat="1" applyFont="1" applyFill="1" applyBorder="1" applyProtection="1"/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0" fillId="36" borderId="0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38" fontId="5" fillId="35" borderId="2" xfId="0" applyNumberFormat="1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0" fillId="36" borderId="0" xfId="0" applyFont="1" applyFill="1" applyAlignment="1" applyProtection="1">
      <alignment horizontal="center"/>
      <protection locked="0"/>
    </xf>
    <xf numFmtId="38" fontId="5" fillId="2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38" fontId="5" fillId="0" borderId="0" xfId="0" applyNumberFormat="1" applyFont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11" fillId="36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right"/>
      <protection locked="0"/>
    </xf>
    <xf numFmtId="38" fontId="5" fillId="36" borderId="0" xfId="0" applyNumberFormat="1" applyFont="1" applyFill="1" applyProtection="1">
      <protection locked="0"/>
    </xf>
    <xf numFmtId="3" fontId="4" fillId="0" borderId="7" xfId="0" applyNumberFormat="1" applyFont="1" applyBorder="1" applyAlignment="1" applyProtection="1">
      <alignment horizontal="right"/>
      <protection locked="0"/>
    </xf>
    <xf numFmtId="38" fontId="5" fillId="0" borderId="7" xfId="0" applyNumberFormat="1" applyFont="1" applyBorder="1" applyProtection="1">
      <protection locked="0"/>
    </xf>
    <xf numFmtId="38" fontId="5" fillId="36" borderId="7" xfId="0" applyNumberFormat="1" applyFont="1" applyFill="1" applyBorder="1" applyProtection="1">
      <protection locked="0"/>
    </xf>
    <xf numFmtId="167" fontId="4" fillId="0" borderId="1" xfId="1" applyNumberFormat="1" applyFont="1" applyBorder="1" applyAlignment="1" applyProtection="1">
      <alignment horizontal="right"/>
      <protection locked="0"/>
    </xf>
    <xf numFmtId="38" fontId="4" fillId="36" borderId="1" xfId="1" applyNumberFormat="1" applyFont="1" applyFill="1" applyBorder="1" applyAlignment="1" applyProtection="1">
      <alignment horizontal="right"/>
      <protection locked="0"/>
    </xf>
    <xf numFmtId="167" fontId="0" fillId="0" borderId="0" xfId="1" applyNumberFormat="1" applyFont="1" applyProtection="1"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38" fontId="5" fillId="0" borderId="10" xfId="0" applyNumberFormat="1" applyFont="1" applyBorder="1" applyAlignment="1" applyProtection="1">
      <alignment horizontal="right"/>
    </xf>
    <xf numFmtId="38" fontId="5" fillId="0" borderId="0" xfId="0" applyNumberFormat="1" applyFont="1" applyAlignment="1" applyProtection="1">
      <alignment horizontal="right"/>
    </xf>
    <xf numFmtId="38" fontId="5" fillId="36" borderId="10" xfId="0" applyNumberFormat="1" applyFont="1" applyFill="1" applyBorder="1" applyAlignment="1" applyProtection="1">
      <alignment horizontal="right"/>
      <protection locked="0"/>
    </xf>
    <xf numFmtId="38" fontId="5" fillId="36" borderId="0" xfId="0" applyNumberFormat="1" applyFont="1" applyFill="1" applyAlignment="1" applyProtection="1">
      <alignment horizontal="right"/>
      <protection locked="0"/>
    </xf>
    <xf numFmtId="0" fontId="2" fillId="37" borderId="11" xfId="0" applyFont="1" applyFill="1" applyBorder="1" applyAlignment="1" applyProtection="1">
      <alignment horizontal="left"/>
      <protection locked="0"/>
    </xf>
    <xf numFmtId="0" fontId="2" fillId="37" borderId="12" xfId="0" applyFont="1" applyFill="1" applyBorder="1" applyAlignment="1" applyProtection="1">
      <alignment horizontal="left"/>
      <protection locked="0"/>
    </xf>
    <xf numFmtId="0" fontId="2" fillId="37" borderId="13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wrapText="1"/>
    </xf>
    <xf numFmtId="41" fontId="13" fillId="0" borderId="0" xfId="6" applyNumberFormat="1" applyFont="1" applyProtection="1">
      <protection locked="0"/>
    </xf>
    <xf numFmtId="41" fontId="14" fillId="0" borderId="23" xfId="6" applyNumberFormat="1" applyFont="1" applyBorder="1" applyProtection="1">
      <protection locked="0"/>
    </xf>
    <xf numFmtId="41" fontId="14" fillId="0" borderId="0" xfId="6" applyNumberFormat="1" applyFont="1" applyProtection="1">
      <protection locked="0"/>
    </xf>
    <xf numFmtId="41" fontId="13" fillId="0" borderId="0" xfId="6" applyNumberFormat="1" applyFont="1"/>
    <xf numFmtId="41" fontId="13" fillId="0" borderId="23" xfId="6" applyNumberFormat="1" applyFont="1" applyBorder="1"/>
    <xf numFmtId="167" fontId="13" fillId="0" borderId="0" xfId="6" applyNumberFormat="1" applyFont="1"/>
    <xf numFmtId="41" fontId="13" fillId="0" borderId="4" xfId="6" applyNumberFormat="1" applyFont="1" applyBorder="1"/>
    <xf numFmtId="41" fontId="13" fillId="0" borderId="0" xfId="6" applyNumberFormat="1" applyFont="1"/>
    <xf numFmtId="41" fontId="13" fillId="0" borderId="23" xfId="6" applyNumberFormat="1" applyFont="1" applyBorder="1"/>
    <xf numFmtId="41" fontId="13" fillId="0" borderId="2" xfId="6" applyNumberFormat="1" applyFont="1" applyBorder="1"/>
    <xf numFmtId="41" fontId="13" fillId="0" borderId="24" xfId="6" applyNumberFormat="1" applyFont="1" applyBorder="1"/>
    <xf numFmtId="41" fontId="14" fillId="0" borderId="0" xfId="6" applyNumberFormat="1" applyFont="1"/>
    <xf numFmtId="41" fontId="14" fillId="0" borderId="23" xfId="6" applyNumberFormat="1" applyFont="1" applyBorder="1"/>
    <xf numFmtId="41" fontId="14" fillId="0" borderId="0" xfId="6" applyNumberFormat="1" applyFont="1"/>
    <xf numFmtId="41" fontId="14" fillId="0" borderId="23" xfId="6" applyNumberFormat="1" applyFont="1" applyBorder="1"/>
    <xf numFmtId="41" fontId="14" fillId="0" borderId="0" xfId="6" applyNumberFormat="1" applyFont="1"/>
    <xf numFmtId="41" fontId="14" fillId="0" borderId="23" xfId="6" applyNumberFormat="1" applyFont="1" applyBorder="1"/>
    <xf numFmtId="41" fontId="13" fillId="0" borderId="4" xfId="6" applyNumberFormat="1" applyFont="1" applyBorder="1"/>
    <xf numFmtId="41" fontId="13" fillId="0" borderId="28" xfId="6" applyNumberFormat="1" applyFont="1" applyBorder="1"/>
    <xf numFmtId="41" fontId="13" fillId="0" borderId="0" xfId="6" applyNumberFormat="1" applyFont="1"/>
    <xf numFmtId="41" fontId="13" fillId="0" borderId="0" xfId="6" applyNumberFormat="1" applyFont="1"/>
    <xf numFmtId="41" fontId="13" fillId="0" borderId="0" xfId="6" applyNumberFormat="1" applyFont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2" xfId="6" applyNumberFormat="1" applyFont="1" applyBorder="1"/>
    <xf numFmtId="41" fontId="13" fillId="0" borderId="24" xfId="6" applyNumberFormat="1" applyFont="1" applyBorder="1"/>
    <xf numFmtId="41" fontId="13" fillId="0" borderId="35" xfId="6" applyNumberFormat="1" applyFont="1" applyBorder="1"/>
    <xf numFmtId="41" fontId="13" fillId="0" borderId="36" xfId="6" applyNumberFormat="1" applyFont="1" applyBorder="1"/>
    <xf numFmtId="41" fontId="16" fillId="0" borderId="25" xfId="6" applyNumberFormat="1" applyFont="1" applyBorder="1"/>
    <xf numFmtId="41" fontId="16" fillId="0" borderId="26" xfId="6" applyNumberFormat="1" applyFont="1" applyBorder="1"/>
    <xf numFmtId="41" fontId="13" fillId="0" borderId="27" xfId="6" applyNumberFormat="1" applyFont="1" applyBorder="1"/>
    <xf numFmtId="41" fontId="16" fillId="0" borderId="0" xfId="6" applyNumberFormat="1" applyFont="1"/>
    <xf numFmtId="41" fontId="16" fillId="0" borderId="23" xfId="6" applyNumberFormat="1" applyFont="1" applyBorder="1"/>
    <xf numFmtId="41" fontId="13" fillId="0" borderId="4" xfId="6" applyNumberFormat="1" applyFont="1" applyBorder="1"/>
    <xf numFmtId="41" fontId="16" fillId="0" borderId="24" xfId="6" applyNumberFormat="1" applyFont="1" applyBorder="1"/>
    <xf numFmtId="41" fontId="16" fillId="0" borderId="2" xfId="6" applyNumberFormat="1" applyFont="1" applyBorder="1"/>
    <xf numFmtId="41" fontId="13" fillId="0" borderId="28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4" xfId="6" applyNumberFormat="1" applyFont="1" applyBorder="1"/>
    <xf numFmtId="41" fontId="13" fillId="0" borderId="12" xfId="6" applyNumberFormat="1" applyFont="1" applyBorder="1"/>
    <xf numFmtId="41" fontId="13" fillId="0" borderId="11" xfId="6" applyNumberFormat="1" applyFont="1" applyBorder="1"/>
    <xf numFmtId="41" fontId="13" fillId="0" borderId="32" xfId="6" applyNumberFormat="1" applyFont="1" applyBorder="1"/>
    <xf numFmtId="41" fontId="13" fillId="0" borderId="33" xfId="6" applyNumberFormat="1" applyFont="1" applyBorder="1"/>
    <xf numFmtId="41" fontId="13" fillId="0" borderId="30" xfId="6" applyNumberFormat="1" applyFont="1" applyBorder="1"/>
    <xf numFmtId="41" fontId="13" fillId="0" borderId="29" xfId="6" applyNumberFormat="1" applyFont="1" applyBorder="1"/>
    <xf numFmtId="41" fontId="13" fillId="0" borderId="31" xfId="6" applyNumberFormat="1" applyFont="1" applyBorder="1"/>
  </cellXfs>
  <cellStyles count="1116">
    <cellStyle name="20% - Accent1 10" xfId="318"/>
    <cellStyle name="20% - Accent1 10 2" xfId="684"/>
    <cellStyle name="20% - Accent1 11" xfId="331"/>
    <cellStyle name="20% - Accent1 11 2" xfId="697"/>
    <cellStyle name="20% - Accent1 12" xfId="344"/>
    <cellStyle name="20% - Accent1 12 2" xfId="710"/>
    <cellStyle name="20% - Accent1 13" xfId="357"/>
    <cellStyle name="20% - Accent1 13 2" xfId="725"/>
    <cellStyle name="20% - Accent1 14" xfId="370"/>
    <cellStyle name="20% - Accent1 14 2" xfId="738"/>
    <cellStyle name="20% - Accent1 15" xfId="383"/>
    <cellStyle name="20% - Accent1 15 2" xfId="751"/>
    <cellStyle name="20% - Accent1 16" xfId="396"/>
    <cellStyle name="20% - Accent1 16 2" xfId="764"/>
    <cellStyle name="20% - Accent1 17" xfId="409"/>
    <cellStyle name="20% - Accent1 17 2" xfId="777"/>
    <cellStyle name="20% - Accent1 18" xfId="422"/>
    <cellStyle name="20% - Accent1 18 2" xfId="790"/>
    <cellStyle name="20% - Accent1 19" xfId="435"/>
    <cellStyle name="20% - Accent1 19 2" xfId="803"/>
    <cellStyle name="20% - Accent1 2" xfId="72"/>
    <cellStyle name="20% - Accent1 2 2" xfId="222"/>
    <cellStyle name="20% - Accent1 2 2 2" xfId="589"/>
    <cellStyle name="20% - Accent1 2 3" xfId="544"/>
    <cellStyle name="20% - Accent1 20" xfId="448"/>
    <cellStyle name="20% - Accent1 20 2" xfId="816"/>
    <cellStyle name="20% - Accent1 21" xfId="466"/>
    <cellStyle name="20% - Accent1 21 2" xfId="830"/>
    <cellStyle name="20% - Accent1 22" xfId="485"/>
    <cellStyle name="20% - Accent1 22 2" xfId="844"/>
    <cellStyle name="20% - Accent1 23" xfId="504"/>
    <cellStyle name="20% - Accent1 23 2" xfId="857"/>
    <cellStyle name="20% - Accent1 24" xfId="517"/>
    <cellStyle name="20% - Accent1 24 2" xfId="870"/>
    <cellStyle name="20% - Accent1 25" xfId="883"/>
    <cellStyle name="20% - Accent1 26" xfId="896"/>
    <cellStyle name="20% - Accent1 27" xfId="909"/>
    <cellStyle name="20% - Accent1 28" xfId="922"/>
    <cellStyle name="20% - Accent1 29" xfId="935"/>
    <cellStyle name="20% - Accent1 3" xfId="207"/>
    <cellStyle name="20% - Accent1 3 2" xfId="575"/>
    <cellStyle name="20% - Accent1 30" xfId="950"/>
    <cellStyle name="20% - Accent1 31" xfId="963"/>
    <cellStyle name="20% - Accent1 32" xfId="976"/>
    <cellStyle name="20% - Accent1 33" xfId="989"/>
    <cellStyle name="20% - Accent1 34" xfId="1002"/>
    <cellStyle name="20% - Accent1 35" xfId="1015"/>
    <cellStyle name="20% - Accent1 36" xfId="1028"/>
    <cellStyle name="20% - Accent1 37" xfId="1044"/>
    <cellStyle name="20% - Accent1 38" xfId="1064"/>
    <cellStyle name="20% - Accent1 39" xfId="555"/>
    <cellStyle name="20% - Accent1 4" xfId="236"/>
    <cellStyle name="20% - Accent1 4 2" xfId="603"/>
    <cellStyle name="20% - Accent1 40" xfId="1083"/>
    <cellStyle name="20% - Accent1 41" xfId="23"/>
    <cellStyle name="20% - Accent1 5" xfId="249"/>
    <cellStyle name="20% - Accent1 5 2" xfId="616"/>
    <cellStyle name="20% - Accent1 6" xfId="262"/>
    <cellStyle name="20% - Accent1 6 2" xfId="629"/>
    <cellStyle name="20% - Accent1 7" xfId="278"/>
    <cellStyle name="20% - Accent1 7 2" xfId="644"/>
    <cellStyle name="20% - Accent1 8" xfId="292"/>
    <cellStyle name="20% - Accent1 8 2" xfId="658"/>
    <cellStyle name="20% - Accent1 9" xfId="305"/>
    <cellStyle name="20% - Accent1 9 2" xfId="671"/>
    <cellStyle name="20% - Accent2 10" xfId="320"/>
    <cellStyle name="20% - Accent2 10 2" xfId="686"/>
    <cellStyle name="20% - Accent2 11" xfId="333"/>
    <cellStyle name="20% - Accent2 11 2" xfId="699"/>
    <cellStyle name="20% - Accent2 12" xfId="346"/>
    <cellStyle name="20% - Accent2 12 2" xfId="712"/>
    <cellStyle name="20% - Accent2 13" xfId="359"/>
    <cellStyle name="20% - Accent2 13 2" xfId="727"/>
    <cellStyle name="20% - Accent2 14" xfId="372"/>
    <cellStyle name="20% - Accent2 14 2" xfId="740"/>
    <cellStyle name="20% - Accent2 15" xfId="385"/>
    <cellStyle name="20% - Accent2 15 2" xfId="753"/>
    <cellStyle name="20% - Accent2 16" xfId="398"/>
    <cellStyle name="20% - Accent2 16 2" xfId="766"/>
    <cellStyle name="20% - Accent2 17" xfId="411"/>
    <cellStyle name="20% - Accent2 17 2" xfId="779"/>
    <cellStyle name="20% - Accent2 18" xfId="424"/>
    <cellStyle name="20% - Accent2 18 2" xfId="792"/>
    <cellStyle name="20% - Accent2 19" xfId="437"/>
    <cellStyle name="20% - Accent2 19 2" xfId="805"/>
    <cellStyle name="20% - Accent2 2" xfId="209"/>
    <cellStyle name="20% - Accent2 2 2" xfId="577"/>
    <cellStyle name="20% - Accent2 20" xfId="450"/>
    <cellStyle name="20% - Accent2 20 2" xfId="818"/>
    <cellStyle name="20% - Accent2 21" xfId="469"/>
    <cellStyle name="20% - Accent2 21 2" xfId="832"/>
    <cellStyle name="20% - Accent2 22" xfId="488"/>
    <cellStyle name="20% - Accent2 22 2" xfId="846"/>
    <cellStyle name="20% - Accent2 23" xfId="506"/>
    <cellStyle name="20% - Accent2 23 2" xfId="859"/>
    <cellStyle name="20% - Accent2 24" xfId="520"/>
    <cellStyle name="20% - Accent2 24 2" xfId="872"/>
    <cellStyle name="20% - Accent2 25" xfId="885"/>
    <cellStyle name="20% - Accent2 26" xfId="898"/>
    <cellStyle name="20% - Accent2 27" xfId="911"/>
    <cellStyle name="20% - Accent2 28" xfId="924"/>
    <cellStyle name="20% - Accent2 29" xfId="937"/>
    <cellStyle name="20% - Accent2 3" xfId="225"/>
    <cellStyle name="20% - Accent2 3 2" xfId="592"/>
    <cellStyle name="20% - Accent2 30" xfId="952"/>
    <cellStyle name="20% - Accent2 31" xfId="965"/>
    <cellStyle name="20% - Accent2 32" xfId="978"/>
    <cellStyle name="20% - Accent2 33" xfId="991"/>
    <cellStyle name="20% - Accent2 34" xfId="1004"/>
    <cellStyle name="20% - Accent2 35" xfId="1017"/>
    <cellStyle name="20% - Accent2 36" xfId="1030"/>
    <cellStyle name="20% - Accent2 37" xfId="1047"/>
    <cellStyle name="20% - Accent2 38" xfId="1067"/>
    <cellStyle name="20% - Accent2 39" xfId="557"/>
    <cellStyle name="20% - Accent2 4" xfId="238"/>
    <cellStyle name="20% - Accent2 4 2" xfId="605"/>
    <cellStyle name="20% - Accent2 40" xfId="1086"/>
    <cellStyle name="20% - Accent2 41" xfId="26"/>
    <cellStyle name="20% - Accent2 5" xfId="251"/>
    <cellStyle name="20% - Accent2 5 2" xfId="618"/>
    <cellStyle name="20% - Accent2 6" xfId="264"/>
    <cellStyle name="20% - Accent2 6 2" xfId="631"/>
    <cellStyle name="20% - Accent2 7" xfId="280"/>
    <cellStyle name="20% - Accent2 7 2" xfId="646"/>
    <cellStyle name="20% - Accent2 8" xfId="294"/>
    <cellStyle name="20% - Accent2 8 2" xfId="660"/>
    <cellStyle name="20% - Accent2 9" xfId="307"/>
    <cellStyle name="20% - Accent2 9 2" xfId="673"/>
    <cellStyle name="20% - Accent3 10" xfId="322"/>
    <cellStyle name="20% - Accent3 10 2" xfId="688"/>
    <cellStyle name="20% - Accent3 11" xfId="335"/>
    <cellStyle name="20% - Accent3 11 2" xfId="701"/>
    <cellStyle name="20% - Accent3 12" xfId="348"/>
    <cellStyle name="20% - Accent3 12 2" xfId="714"/>
    <cellStyle name="20% - Accent3 13" xfId="361"/>
    <cellStyle name="20% - Accent3 13 2" xfId="729"/>
    <cellStyle name="20% - Accent3 14" xfId="374"/>
    <cellStyle name="20% - Accent3 14 2" xfId="742"/>
    <cellStyle name="20% - Accent3 15" xfId="387"/>
    <cellStyle name="20% - Accent3 15 2" xfId="755"/>
    <cellStyle name="20% - Accent3 16" xfId="400"/>
    <cellStyle name="20% - Accent3 16 2" xfId="768"/>
    <cellStyle name="20% - Accent3 17" xfId="413"/>
    <cellStyle name="20% - Accent3 17 2" xfId="781"/>
    <cellStyle name="20% - Accent3 18" xfId="426"/>
    <cellStyle name="20% - Accent3 18 2" xfId="794"/>
    <cellStyle name="20% - Accent3 19" xfId="439"/>
    <cellStyle name="20% - Accent3 19 2" xfId="807"/>
    <cellStyle name="20% - Accent3 2" xfId="211"/>
    <cellStyle name="20% - Accent3 2 2" xfId="579"/>
    <cellStyle name="20% - Accent3 20" xfId="452"/>
    <cellStyle name="20% - Accent3 20 2" xfId="820"/>
    <cellStyle name="20% - Accent3 21" xfId="472"/>
    <cellStyle name="20% - Accent3 21 2" xfId="834"/>
    <cellStyle name="20% - Accent3 22" xfId="491"/>
    <cellStyle name="20% - Accent3 22 2" xfId="848"/>
    <cellStyle name="20% - Accent3 23" xfId="508"/>
    <cellStyle name="20% - Accent3 23 2" xfId="861"/>
    <cellStyle name="20% - Accent3 24" xfId="523"/>
    <cellStyle name="20% - Accent3 24 2" xfId="874"/>
    <cellStyle name="20% - Accent3 25" xfId="887"/>
    <cellStyle name="20% - Accent3 26" xfId="900"/>
    <cellStyle name="20% - Accent3 27" xfId="913"/>
    <cellStyle name="20% - Accent3 28" xfId="926"/>
    <cellStyle name="20% - Accent3 29" xfId="939"/>
    <cellStyle name="20% - Accent3 3" xfId="227"/>
    <cellStyle name="20% - Accent3 3 2" xfId="594"/>
    <cellStyle name="20% - Accent3 30" xfId="954"/>
    <cellStyle name="20% - Accent3 31" xfId="967"/>
    <cellStyle name="20% - Accent3 32" xfId="980"/>
    <cellStyle name="20% - Accent3 33" xfId="993"/>
    <cellStyle name="20% - Accent3 34" xfId="1006"/>
    <cellStyle name="20% - Accent3 35" xfId="1019"/>
    <cellStyle name="20% - Accent3 36" xfId="1032"/>
    <cellStyle name="20% - Accent3 37" xfId="1050"/>
    <cellStyle name="20% - Accent3 38" xfId="1070"/>
    <cellStyle name="20% - Accent3 39" xfId="559"/>
    <cellStyle name="20% - Accent3 4" xfId="240"/>
    <cellStyle name="20% - Accent3 4 2" xfId="607"/>
    <cellStyle name="20% - Accent3 40" xfId="1089"/>
    <cellStyle name="20% - Accent3 41" xfId="29"/>
    <cellStyle name="20% - Accent3 5" xfId="253"/>
    <cellStyle name="20% - Accent3 5 2" xfId="620"/>
    <cellStyle name="20% - Accent3 6" xfId="266"/>
    <cellStyle name="20% - Accent3 6 2" xfId="633"/>
    <cellStyle name="20% - Accent3 7" xfId="282"/>
    <cellStyle name="20% - Accent3 7 2" xfId="648"/>
    <cellStyle name="20% - Accent3 8" xfId="296"/>
    <cellStyle name="20% - Accent3 8 2" xfId="662"/>
    <cellStyle name="20% - Accent3 9" xfId="309"/>
    <cellStyle name="20% - Accent3 9 2" xfId="675"/>
    <cellStyle name="20% - Accent4 10" xfId="324"/>
    <cellStyle name="20% - Accent4 10 2" xfId="690"/>
    <cellStyle name="20% - Accent4 11" xfId="337"/>
    <cellStyle name="20% - Accent4 11 2" xfId="703"/>
    <cellStyle name="20% - Accent4 12" xfId="350"/>
    <cellStyle name="20% - Accent4 12 2" xfId="716"/>
    <cellStyle name="20% - Accent4 13" xfId="363"/>
    <cellStyle name="20% - Accent4 13 2" xfId="731"/>
    <cellStyle name="20% - Accent4 14" xfId="376"/>
    <cellStyle name="20% - Accent4 14 2" xfId="744"/>
    <cellStyle name="20% - Accent4 15" xfId="389"/>
    <cellStyle name="20% - Accent4 15 2" xfId="757"/>
    <cellStyle name="20% - Accent4 16" xfId="402"/>
    <cellStyle name="20% - Accent4 16 2" xfId="770"/>
    <cellStyle name="20% - Accent4 17" xfId="415"/>
    <cellStyle name="20% - Accent4 17 2" xfId="783"/>
    <cellStyle name="20% - Accent4 18" xfId="428"/>
    <cellStyle name="20% - Accent4 18 2" xfId="796"/>
    <cellStyle name="20% - Accent4 19" xfId="441"/>
    <cellStyle name="20% - Accent4 19 2" xfId="809"/>
    <cellStyle name="20% - Accent4 2" xfId="213"/>
    <cellStyle name="20% - Accent4 2 2" xfId="581"/>
    <cellStyle name="20% - Accent4 20" xfId="454"/>
    <cellStyle name="20% - Accent4 20 2" xfId="822"/>
    <cellStyle name="20% - Accent4 21" xfId="475"/>
    <cellStyle name="20% - Accent4 21 2" xfId="836"/>
    <cellStyle name="20% - Accent4 22" xfId="494"/>
    <cellStyle name="20% - Accent4 22 2" xfId="850"/>
    <cellStyle name="20% - Accent4 23" xfId="510"/>
    <cellStyle name="20% - Accent4 23 2" xfId="863"/>
    <cellStyle name="20% - Accent4 24" xfId="526"/>
    <cellStyle name="20% - Accent4 24 2" xfId="876"/>
    <cellStyle name="20% - Accent4 25" xfId="889"/>
    <cellStyle name="20% - Accent4 26" xfId="902"/>
    <cellStyle name="20% - Accent4 27" xfId="915"/>
    <cellStyle name="20% - Accent4 28" xfId="928"/>
    <cellStyle name="20% - Accent4 29" xfId="941"/>
    <cellStyle name="20% - Accent4 3" xfId="229"/>
    <cellStyle name="20% - Accent4 3 2" xfId="596"/>
    <cellStyle name="20% - Accent4 30" xfId="956"/>
    <cellStyle name="20% - Accent4 31" xfId="969"/>
    <cellStyle name="20% - Accent4 32" xfId="982"/>
    <cellStyle name="20% - Accent4 33" xfId="995"/>
    <cellStyle name="20% - Accent4 34" xfId="1008"/>
    <cellStyle name="20% - Accent4 35" xfId="1021"/>
    <cellStyle name="20% - Accent4 36" xfId="1034"/>
    <cellStyle name="20% - Accent4 37" xfId="1053"/>
    <cellStyle name="20% - Accent4 38" xfId="1073"/>
    <cellStyle name="20% - Accent4 39" xfId="561"/>
    <cellStyle name="20% - Accent4 4" xfId="242"/>
    <cellStyle name="20% - Accent4 4 2" xfId="609"/>
    <cellStyle name="20% - Accent4 40" xfId="1092"/>
    <cellStyle name="20% - Accent4 41" xfId="32"/>
    <cellStyle name="20% - Accent4 5" xfId="255"/>
    <cellStyle name="20% - Accent4 5 2" xfId="622"/>
    <cellStyle name="20% - Accent4 6" xfId="268"/>
    <cellStyle name="20% - Accent4 6 2" xfId="635"/>
    <cellStyle name="20% - Accent4 7" xfId="284"/>
    <cellStyle name="20% - Accent4 7 2" xfId="650"/>
    <cellStyle name="20% - Accent4 8" xfId="298"/>
    <cellStyle name="20% - Accent4 8 2" xfId="664"/>
    <cellStyle name="20% - Accent4 9" xfId="311"/>
    <cellStyle name="20% - Accent4 9 2" xfId="677"/>
    <cellStyle name="20% - Accent5 10" xfId="326"/>
    <cellStyle name="20% - Accent5 10 2" xfId="692"/>
    <cellStyle name="20% - Accent5 11" xfId="339"/>
    <cellStyle name="20% - Accent5 11 2" xfId="705"/>
    <cellStyle name="20% - Accent5 12" xfId="352"/>
    <cellStyle name="20% - Accent5 12 2" xfId="718"/>
    <cellStyle name="20% - Accent5 13" xfId="365"/>
    <cellStyle name="20% - Accent5 13 2" xfId="733"/>
    <cellStyle name="20% - Accent5 14" xfId="378"/>
    <cellStyle name="20% - Accent5 14 2" xfId="746"/>
    <cellStyle name="20% - Accent5 15" xfId="391"/>
    <cellStyle name="20% - Accent5 15 2" xfId="759"/>
    <cellStyle name="20% - Accent5 16" xfId="404"/>
    <cellStyle name="20% - Accent5 16 2" xfId="772"/>
    <cellStyle name="20% - Accent5 17" xfId="417"/>
    <cellStyle name="20% - Accent5 17 2" xfId="785"/>
    <cellStyle name="20% - Accent5 18" xfId="430"/>
    <cellStyle name="20% - Accent5 18 2" xfId="798"/>
    <cellStyle name="20% - Accent5 19" xfId="443"/>
    <cellStyle name="20% - Accent5 19 2" xfId="811"/>
    <cellStyle name="20% - Accent5 2" xfId="215"/>
    <cellStyle name="20% - Accent5 2 2" xfId="583"/>
    <cellStyle name="20% - Accent5 20" xfId="456"/>
    <cellStyle name="20% - Accent5 20 2" xfId="824"/>
    <cellStyle name="20% - Accent5 21" xfId="478"/>
    <cellStyle name="20% - Accent5 21 2" xfId="838"/>
    <cellStyle name="20% - Accent5 22" xfId="497"/>
    <cellStyle name="20% - Accent5 22 2" xfId="852"/>
    <cellStyle name="20% - Accent5 23" xfId="512"/>
    <cellStyle name="20% - Accent5 23 2" xfId="865"/>
    <cellStyle name="20% - Accent5 24" xfId="529"/>
    <cellStyle name="20% - Accent5 24 2" xfId="878"/>
    <cellStyle name="20% - Accent5 25" xfId="891"/>
    <cellStyle name="20% - Accent5 26" xfId="904"/>
    <cellStyle name="20% - Accent5 27" xfId="917"/>
    <cellStyle name="20% - Accent5 28" xfId="930"/>
    <cellStyle name="20% - Accent5 29" xfId="943"/>
    <cellStyle name="20% - Accent5 3" xfId="231"/>
    <cellStyle name="20% - Accent5 3 2" xfId="598"/>
    <cellStyle name="20% - Accent5 30" xfId="958"/>
    <cellStyle name="20% - Accent5 31" xfId="971"/>
    <cellStyle name="20% - Accent5 32" xfId="984"/>
    <cellStyle name="20% - Accent5 33" xfId="997"/>
    <cellStyle name="20% - Accent5 34" xfId="1010"/>
    <cellStyle name="20% - Accent5 35" xfId="1023"/>
    <cellStyle name="20% - Accent5 36" xfId="1036"/>
    <cellStyle name="20% - Accent5 37" xfId="1056"/>
    <cellStyle name="20% - Accent5 38" xfId="1076"/>
    <cellStyle name="20% - Accent5 39" xfId="563"/>
    <cellStyle name="20% - Accent5 4" xfId="244"/>
    <cellStyle name="20% - Accent5 4 2" xfId="611"/>
    <cellStyle name="20% - Accent5 40" xfId="1095"/>
    <cellStyle name="20% - Accent5 41" xfId="35"/>
    <cellStyle name="20% - Accent5 5" xfId="257"/>
    <cellStyle name="20% - Accent5 5 2" xfId="624"/>
    <cellStyle name="20% - Accent5 6" xfId="270"/>
    <cellStyle name="20% - Accent5 6 2" xfId="637"/>
    <cellStyle name="20% - Accent5 7" xfId="286"/>
    <cellStyle name="20% - Accent5 7 2" xfId="652"/>
    <cellStyle name="20% - Accent5 8" xfId="300"/>
    <cellStyle name="20% - Accent5 8 2" xfId="666"/>
    <cellStyle name="20% - Accent5 9" xfId="313"/>
    <cellStyle name="20% - Accent5 9 2" xfId="679"/>
    <cellStyle name="20% - Accent6 10" xfId="328"/>
    <cellStyle name="20% - Accent6 10 2" xfId="694"/>
    <cellStyle name="20% - Accent6 11" xfId="341"/>
    <cellStyle name="20% - Accent6 11 2" xfId="707"/>
    <cellStyle name="20% - Accent6 12" xfId="354"/>
    <cellStyle name="20% - Accent6 12 2" xfId="720"/>
    <cellStyle name="20% - Accent6 13" xfId="367"/>
    <cellStyle name="20% - Accent6 13 2" xfId="735"/>
    <cellStyle name="20% - Accent6 14" xfId="380"/>
    <cellStyle name="20% - Accent6 14 2" xfId="748"/>
    <cellStyle name="20% - Accent6 15" xfId="393"/>
    <cellStyle name="20% - Accent6 15 2" xfId="761"/>
    <cellStyle name="20% - Accent6 16" xfId="406"/>
    <cellStyle name="20% - Accent6 16 2" xfId="774"/>
    <cellStyle name="20% - Accent6 17" xfId="419"/>
    <cellStyle name="20% - Accent6 17 2" xfId="787"/>
    <cellStyle name="20% - Accent6 18" xfId="432"/>
    <cellStyle name="20% - Accent6 18 2" xfId="800"/>
    <cellStyle name="20% - Accent6 19" xfId="445"/>
    <cellStyle name="20% - Accent6 19 2" xfId="813"/>
    <cellStyle name="20% - Accent6 2" xfId="217"/>
    <cellStyle name="20% - Accent6 2 2" xfId="585"/>
    <cellStyle name="20% - Accent6 20" xfId="458"/>
    <cellStyle name="20% - Accent6 20 2" xfId="826"/>
    <cellStyle name="20% - Accent6 21" xfId="481"/>
    <cellStyle name="20% - Accent6 21 2" xfId="840"/>
    <cellStyle name="20% - Accent6 22" xfId="500"/>
    <cellStyle name="20% - Accent6 22 2" xfId="854"/>
    <cellStyle name="20% - Accent6 23" xfId="514"/>
    <cellStyle name="20% - Accent6 23 2" xfId="867"/>
    <cellStyle name="20% - Accent6 24" xfId="532"/>
    <cellStyle name="20% - Accent6 24 2" xfId="880"/>
    <cellStyle name="20% - Accent6 25" xfId="893"/>
    <cellStyle name="20% - Accent6 26" xfId="906"/>
    <cellStyle name="20% - Accent6 27" xfId="919"/>
    <cellStyle name="20% - Accent6 28" xfId="932"/>
    <cellStyle name="20% - Accent6 29" xfId="945"/>
    <cellStyle name="20% - Accent6 3" xfId="233"/>
    <cellStyle name="20% - Accent6 3 2" xfId="600"/>
    <cellStyle name="20% - Accent6 30" xfId="960"/>
    <cellStyle name="20% - Accent6 31" xfId="973"/>
    <cellStyle name="20% - Accent6 32" xfId="986"/>
    <cellStyle name="20% - Accent6 33" xfId="999"/>
    <cellStyle name="20% - Accent6 34" xfId="1012"/>
    <cellStyle name="20% - Accent6 35" xfId="1025"/>
    <cellStyle name="20% - Accent6 36" xfId="1038"/>
    <cellStyle name="20% - Accent6 37" xfId="1059"/>
    <cellStyle name="20% - Accent6 38" xfId="1079"/>
    <cellStyle name="20% - Accent6 39" xfId="565"/>
    <cellStyle name="20% - Accent6 4" xfId="246"/>
    <cellStyle name="20% - Accent6 4 2" xfId="613"/>
    <cellStyle name="20% - Accent6 40" xfId="1098"/>
    <cellStyle name="20% - Accent6 41" xfId="38"/>
    <cellStyle name="20% - Accent6 5" xfId="259"/>
    <cellStyle name="20% - Accent6 5 2" xfId="626"/>
    <cellStyle name="20% - Accent6 6" xfId="272"/>
    <cellStyle name="20% - Accent6 6 2" xfId="639"/>
    <cellStyle name="20% - Accent6 7" xfId="288"/>
    <cellStyle name="20% - Accent6 7 2" xfId="654"/>
    <cellStyle name="20% - Accent6 8" xfId="302"/>
    <cellStyle name="20% - Accent6 8 2" xfId="668"/>
    <cellStyle name="20% - Accent6 9" xfId="315"/>
    <cellStyle name="20% - Accent6 9 2" xfId="681"/>
    <cellStyle name="40% - Accent1 10" xfId="319"/>
    <cellStyle name="40% - Accent1 10 2" xfId="685"/>
    <cellStyle name="40% - Accent1 11" xfId="332"/>
    <cellStyle name="40% - Accent1 11 2" xfId="698"/>
    <cellStyle name="40% - Accent1 12" xfId="345"/>
    <cellStyle name="40% - Accent1 12 2" xfId="711"/>
    <cellStyle name="40% - Accent1 13" xfId="358"/>
    <cellStyle name="40% - Accent1 13 2" xfId="726"/>
    <cellStyle name="40% - Accent1 14" xfId="371"/>
    <cellStyle name="40% - Accent1 14 2" xfId="739"/>
    <cellStyle name="40% - Accent1 15" xfId="384"/>
    <cellStyle name="40% - Accent1 15 2" xfId="752"/>
    <cellStyle name="40% - Accent1 16" xfId="397"/>
    <cellStyle name="40% - Accent1 16 2" xfId="765"/>
    <cellStyle name="40% - Accent1 17" xfId="410"/>
    <cellStyle name="40% - Accent1 17 2" xfId="778"/>
    <cellStyle name="40% - Accent1 18" xfId="423"/>
    <cellStyle name="40% - Accent1 18 2" xfId="791"/>
    <cellStyle name="40% - Accent1 19" xfId="436"/>
    <cellStyle name="40% - Accent1 19 2" xfId="804"/>
    <cellStyle name="40% - Accent1 2" xfId="208"/>
    <cellStyle name="40% - Accent1 2 2" xfId="576"/>
    <cellStyle name="40% - Accent1 20" xfId="449"/>
    <cellStyle name="40% - Accent1 20 2" xfId="817"/>
    <cellStyle name="40% - Accent1 21" xfId="467"/>
    <cellStyle name="40% - Accent1 21 2" xfId="831"/>
    <cellStyle name="40% - Accent1 22" xfId="486"/>
    <cellStyle name="40% - Accent1 22 2" xfId="845"/>
    <cellStyle name="40% - Accent1 23" xfId="505"/>
    <cellStyle name="40% - Accent1 23 2" xfId="858"/>
    <cellStyle name="40% - Accent1 24" xfId="518"/>
    <cellStyle name="40% - Accent1 24 2" xfId="871"/>
    <cellStyle name="40% - Accent1 25" xfId="884"/>
    <cellStyle name="40% - Accent1 26" xfId="897"/>
    <cellStyle name="40% - Accent1 27" xfId="910"/>
    <cellStyle name="40% - Accent1 28" xfId="923"/>
    <cellStyle name="40% - Accent1 29" xfId="936"/>
    <cellStyle name="40% - Accent1 3" xfId="224"/>
    <cellStyle name="40% - Accent1 3 2" xfId="591"/>
    <cellStyle name="40% - Accent1 30" xfId="951"/>
    <cellStyle name="40% - Accent1 31" xfId="964"/>
    <cellStyle name="40% - Accent1 32" xfId="977"/>
    <cellStyle name="40% - Accent1 33" xfId="990"/>
    <cellStyle name="40% - Accent1 34" xfId="1003"/>
    <cellStyle name="40% - Accent1 35" xfId="1016"/>
    <cellStyle name="40% - Accent1 36" xfId="1029"/>
    <cellStyle name="40% - Accent1 37" xfId="1045"/>
    <cellStyle name="40% - Accent1 38" xfId="1065"/>
    <cellStyle name="40% - Accent1 39" xfId="556"/>
    <cellStyle name="40% - Accent1 4" xfId="237"/>
    <cellStyle name="40% - Accent1 4 2" xfId="604"/>
    <cellStyle name="40% - Accent1 40" xfId="1084"/>
    <cellStyle name="40% - Accent1 41" xfId="24"/>
    <cellStyle name="40% - Accent1 5" xfId="250"/>
    <cellStyle name="40% - Accent1 5 2" xfId="617"/>
    <cellStyle name="40% - Accent1 6" xfId="263"/>
    <cellStyle name="40% - Accent1 6 2" xfId="630"/>
    <cellStyle name="40% - Accent1 7" xfId="279"/>
    <cellStyle name="40% - Accent1 7 2" xfId="645"/>
    <cellStyle name="40% - Accent1 8" xfId="293"/>
    <cellStyle name="40% - Accent1 8 2" xfId="659"/>
    <cellStyle name="40% - Accent1 9" xfId="306"/>
    <cellStyle name="40% - Accent1 9 2" xfId="672"/>
    <cellStyle name="40% - Accent2 10" xfId="321"/>
    <cellStyle name="40% - Accent2 10 2" xfId="687"/>
    <cellStyle name="40% - Accent2 11" xfId="334"/>
    <cellStyle name="40% - Accent2 11 2" xfId="700"/>
    <cellStyle name="40% - Accent2 12" xfId="347"/>
    <cellStyle name="40% - Accent2 12 2" xfId="713"/>
    <cellStyle name="40% - Accent2 13" xfId="360"/>
    <cellStyle name="40% - Accent2 13 2" xfId="728"/>
    <cellStyle name="40% - Accent2 14" xfId="373"/>
    <cellStyle name="40% - Accent2 14 2" xfId="741"/>
    <cellStyle name="40% - Accent2 15" xfId="386"/>
    <cellStyle name="40% - Accent2 15 2" xfId="754"/>
    <cellStyle name="40% - Accent2 16" xfId="399"/>
    <cellStyle name="40% - Accent2 16 2" xfId="767"/>
    <cellStyle name="40% - Accent2 17" xfId="412"/>
    <cellStyle name="40% - Accent2 17 2" xfId="780"/>
    <cellStyle name="40% - Accent2 18" xfId="425"/>
    <cellStyle name="40% - Accent2 18 2" xfId="793"/>
    <cellStyle name="40% - Accent2 19" xfId="438"/>
    <cellStyle name="40% - Accent2 19 2" xfId="806"/>
    <cellStyle name="40% - Accent2 2" xfId="210"/>
    <cellStyle name="40% - Accent2 2 2" xfId="578"/>
    <cellStyle name="40% - Accent2 20" xfId="451"/>
    <cellStyle name="40% - Accent2 20 2" xfId="819"/>
    <cellStyle name="40% - Accent2 21" xfId="470"/>
    <cellStyle name="40% - Accent2 21 2" xfId="833"/>
    <cellStyle name="40% - Accent2 22" xfId="489"/>
    <cellStyle name="40% - Accent2 22 2" xfId="847"/>
    <cellStyle name="40% - Accent2 23" xfId="507"/>
    <cellStyle name="40% - Accent2 23 2" xfId="860"/>
    <cellStyle name="40% - Accent2 24" xfId="521"/>
    <cellStyle name="40% - Accent2 24 2" xfId="873"/>
    <cellStyle name="40% - Accent2 25" xfId="886"/>
    <cellStyle name="40% - Accent2 26" xfId="899"/>
    <cellStyle name="40% - Accent2 27" xfId="912"/>
    <cellStyle name="40% - Accent2 28" xfId="925"/>
    <cellStyle name="40% - Accent2 29" xfId="938"/>
    <cellStyle name="40% - Accent2 3" xfId="226"/>
    <cellStyle name="40% - Accent2 3 2" xfId="593"/>
    <cellStyle name="40% - Accent2 30" xfId="953"/>
    <cellStyle name="40% - Accent2 31" xfId="966"/>
    <cellStyle name="40% - Accent2 32" xfId="979"/>
    <cellStyle name="40% - Accent2 33" xfId="992"/>
    <cellStyle name="40% - Accent2 34" xfId="1005"/>
    <cellStyle name="40% - Accent2 35" xfId="1018"/>
    <cellStyle name="40% - Accent2 36" xfId="1031"/>
    <cellStyle name="40% - Accent2 37" xfId="1048"/>
    <cellStyle name="40% - Accent2 38" xfId="1068"/>
    <cellStyle name="40% - Accent2 39" xfId="558"/>
    <cellStyle name="40% - Accent2 4" xfId="239"/>
    <cellStyle name="40% - Accent2 4 2" xfId="606"/>
    <cellStyle name="40% - Accent2 40" xfId="1087"/>
    <cellStyle name="40% - Accent2 41" xfId="27"/>
    <cellStyle name="40% - Accent2 5" xfId="252"/>
    <cellStyle name="40% - Accent2 5 2" xfId="619"/>
    <cellStyle name="40% - Accent2 6" xfId="265"/>
    <cellStyle name="40% - Accent2 6 2" xfId="632"/>
    <cellStyle name="40% - Accent2 7" xfId="281"/>
    <cellStyle name="40% - Accent2 7 2" xfId="647"/>
    <cellStyle name="40% - Accent2 8" xfId="295"/>
    <cellStyle name="40% - Accent2 8 2" xfId="661"/>
    <cellStyle name="40% - Accent2 9" xfId="308"/>
    <cellStyle name="40% - Accent2 9 2" xfId="674"/>
    <cellStyle name="40% - Accent3 10" xfId="323"/>
    <cellStyle name="40% - Accent3 10 2" xfId="689"/>
    <cellStyle name="40% - Accent3 11" xfId="336"/>
    <cellStyle name="40% - Accent3 11 2" xfId="702"/>
    <cellStyle name="40% - Accent3 12" xfId="349"/>
    <cellStyle name="40% - Accent3 12 2" xfId="715"/>
    <cellStyle name="40% - Accent3 13" xfId="362"/>
    <cellStyle name="40% - Accent3 13 2" xfId="730"/>
    <cellStyle name="40% - Accent3 14" xfId="375"/>
    <cellStyle name="40% - Accent3 14 2" xfId="743"/>
    <cellStyle name="40% - Accent3 15" xfId="388"/>
    <cellStyle name="40% - Accent3 15 2" xfId="756"/>
    <cellStyle name="40% - Accent3 16" xfId="401"/>
    <cellStyle name="40% - Accent3 16 2" xfId="769"/>
    <cellStyle name="40% - Accent3 17" xfId="414"/>
    <cellStyle name="40% - Accent3 17 2" xfId="782"/>
    <cellStyle name="40% - Accent3 18" xfId="427"/>
    <cellStyle name="40% - Accent3 18 2" xfId="795"/>
    <cellStyle name="40% - Accent3 19" xfId="440"/>
    <cellStyle name="40% - Accent3 19 2" xfId="808"/>
    <cellStyle name="40% - Accent3 2" xfId="212"/>
    <cellStyle name="40% - Accent3 2 2" xfId="580"/>
    <cellStyle name="40% - Accent3 20" xfId="453"/>
    <cellStyle name="40% - Accent3 20 2" xfId="821"/>
    <cellStyle name="40% - Accent3 21" xfId="473"/>
    <cellStyle name="40% - Accent3 21 2" xfId="835"/>
    <cellStyle name="40% - Accent3 22" xfId="492"/>
    <cellStyle name="40% - Accent3 22 2" xfId="849"/>
    <cellStyle name="40% - Accent3 23" xfId="509"/>
    <cellStyle name="40% - Accent3 23 2" xfId="862"/>
    <cellStyle name="40% - Accent3 24" xfId="524"/>
    <cellStyle name="40% - Accent3 24 2" xfId="875"/>
    <cellStyle name="40% - Accent3 25" xfId="888"/>
    <cellStyle name="40% - Accent3 26" xfId="901"/>
    <cellStyle name="40% - Accent3 27" xfId="914"/>
    <cellStyle name="40% - Accent3 28" xfId="927"/>
    <cellStyle name="40% - Accent3 29" xfId="940"/>
    <cellStyle name="40% - Accent3 3" xfId="228"/>
    <cellStyle name="40% - Accent3 3 2" xfId="595"/>
    <cellStyle name="40% - Accent3 30" xfId="955"/>
    <cellStyle name="40% - Accent3 31" xfId="968"/>
    <cellStyle name="40% - Accent3 32" xfId="981"/>
    <cellStyle name="40% - Accent3 33" xfId="994"/>
    <cellStyle name="40% - Accent3 34" xfId="1007"/>
    <cellStyle name="40% - Accent3 35" xfId="1020"/>
    <cellStyle name="40% - Accent3 36" xfId="1033"/>
    <cellStyle name="40% - Accent3 37" xfId="1051"/>
    <cellStyle name="40% - Accent3 38" xfId="1071"/>
    <cellStyle name="40% - Accent3 39" xfId="560"/>
    <cellStyle name="40% - Accent3 4" xfId="241"/>
    <cellStyle name="40% - Accent3 4 2" xfId="608"/>
    <cellStyle name="40% - Accent3 40" xfId="1090"/>
    <cellStyle name="40% - Accent3 41" xfId="30"/>
    <cellStyle name="40% - Accent3 5" xfId="254"/>
    <cellStyle name="40% - Accent3 5 2" xfId="621"/>
    <cellStyle name="40% - Accent3 6" xfId="267"/>
    <cellStyle name="40% - Accent3 6 2" xfId="634"/>
    <cellStyle name="40% - Accent3 7" xfId="283"/>
    <cellStyle name="40% - Accent3 7 2" xfId="649"/>
    <cellStyle name="40% - Accent3 8" xfId="297"/>
    <cellStyle name="40% - Accent3 8 2" xfId="663"/>
    <cellStyle name="40% - Accent3 9" xfId="310"/>
    <cellStyle name="40% - Accent3 9 2" xfId="676"/>
    <cellStyle name="40% - Accent4 10" xfId="325"/>
    <cellStyle name="40% - Accent4 10 2" xfId="691"/>
    <cellStyle name="40% - Accent4 11" xfId="338"/>
    <cellStyle name="40% - Accent4 11 2" xfId="704"/>
    <cellStyle name="40% - Accent4 12" xfId="351"/>
    <cellStyle name="40% - Accent4 12 2" xfId="717"/>
    <cellStyle name="40% - Accent4 13" xfId="364"/>
    <cellStyle name="40% - Accent4 13 2" xfId="732"/>
    <cellStyle name="40% - Accent4 14" xfId="377"/>
    <cellStyle name="40% - Accent4 14 2" xfId="745"/>
    <cellStyle name="40% - Accent4 15" xfId="390"/>
    <cellStyle name="40% - Accent4 15 2" xfId="758"/>
    <cellStyle name="40% - Accent4 16" xfId="403"/>
    <cellStyle name="40% - Accent4 16 2" xfId="771"/>
    <cellStyle name="40% - Accent4 17" xfId="416"/>
    <cellStyle name="40% - Accent4 17 2" xfId="784"/>
    <cellStyle name="40% - Accent4 18" xfId="429"/>
    <cellStyle name="40% - Accent4 18 2" xfId="797"/>
    <cellStyle name="40% - Accent4 19" xfId="442"/>
    <cellStyle name="40% - Accent4 19 2" xfId="810"/>
    <cellStyle name="40% - Accent4 2" xfId="214"/>
    <cellStyle name="40% - Accent4 2 2" xfId="582"/>
    <cellStyle name="40% - Accent4 20" xfId="455"/>
    <cellStyle name="40% - Accent4 20 2" xfId="823"/>
    <cellStyle name="40% - Accent4 21" xfId="476"/>
    <cellStyle name="40% - Accent4 21 2" xfId="837"/>
    <cellStyle name="40% - Accent4 22" xfId="495"/>
    <cellStyle name="40% - Accent4 22 2" xfId="851"/>
    <cellStyle name="40% - Accent4 23" xfId="511"/>
    <cellStyle name="40% - Accent4 23 2" xfId="864"/>
    <cellStyle name="40% - Accent4 24" xfId="527"/>
    <cellStyle name="40% - Accent4 24 2" xfId="877"/>
    <cellStyle name="40% - Accent4 25" xfId="890"/>
    <cellStyle name="40% - Accent4 26" xfId="903"/>
    <cellStyle name="40% - Accent4 27" xfId="916"/>
    <cellStyle name="40% - Accent4 28" xfId="929"/>
    <cellStyle name="40% - Accent4 29" xfId="942"/>
    <cellStyle name="40% - Accent4 3" xfId="230"/>
    <cellStyle name="40% - Accent4 3 2" xfId="597"/>
    <cellStyle name="40% - Accent4 30" xfId="957"/>
    <cellStyle name="40% - Accent4 31" xfId="970"/>
    <cellStyle name="40% - Accent4 32" xfId="983"/>
    <cellStyle name="40% - Accent4 33" xfId="996"/>
    <cellStyle name="40% - Accent4 34" xfId="1009"/>
    <cellStyle name="40% - Accent4 35" xfId="1022"/>
    <cellStyle name="40% - Accent4 36" xfId="1035"/>
    <cellStyle name="40% - Accent4 37" xfId="1054"/>
    <cellStyle name="40% - Accent4 38" xfId="1074"/>
    <cellStyle name="40% - Accent4 39" xfId="562"/>
    <cellStyle name="40% - Accent4 4" xfId="243"/>
    <cellStyle name="40% - Accent4 4 2" xfId="610"/>
    <cellStyle name="40% - Accent4 40" xfId="1093"/>
    <cellStyle name="40% - Accent4 41" xfId="33"/>
    <cellStyle name="40% - Accent4 5" xfId="256"/>
    <cellStyle name="40% - Accent4 5 2" xfId="623"/>
    <cellStyle name="40% - Accent4 6" xfId="269"/>
    <cellStyle name="40% - Accent4 6 2" xfId="636"/>
    <cellStyle name="40% - Accent4 7" xfId="285"/>
    <cellStyle name="40% - Accent4 7 2" xfId="651"/>
    <cellStyle name="40% - Accent4 8" xfId="299"/>
    <cellStyle name="40% - Accent4 8 2" xfId="665"/>
    <cellStyle name="40% - Accent4 9" xfId="312"/>
    <cellStyle name="40% - Accent4 9 2" xfId="678"/>
    <cellStyle name="40% - Accent5 10" xfId="327"/>
    <cellStyle name="40% - Accent5 10 2" xfId="693"/>
    <cellStyle name="40% - Accent5 11" xfId="340"/>
    <cellStyle name="40% - Accent5 11 2" xfId="706"/>
    <cellStyle name="40% - Accent5 12" xfId="353"/>
    <cellStyle name="40% - Accent5 12 2" xfId="719"/>
    <cellStyle name="40% - Accent5 13" xfId="366"/>
    <cellStyle name="40% - Accent5 13 2" xfId="734"/>
    <cellStyle name="40% - Accent5 14" xfId="379"/>
    <cellStyle name="40% - Accent5 14 2" xfId="747"/>
    <cellStyle name="40% - Accent5 15" xfId="392"/>
    <cellStyle name="40% - Accent5 15 2" xfId="760"/>
    <cellStyle name="40% - Accent5 16" xfId="405"/>
    <cellStyle name="40% - Accent5 16 2" xfId="773"/>
    <cellStyle name="40% - Accent5 17" xfId="418"/>
    <cellStyle name="40% - Accent5 17 2" xfId="786"/>
    <cellStyle name="40% - Accent5 18" xfId="431"/>
    <cellStyle name="40% - Accent5 18 2" xfId="799"/>
    <cellStyle name="40% - Accent5 19" xfId="444"/>
    <cellStyle name="40% - Accent5 19 2" xfId="812"/>
    <cellStyle name="40% - Accent5 2" xfId="216"/>
    <cellStyle name="40% - Accent5 2 2" xfId="584"/>
    <cellStyle name="40% - Accent5 20" xfId="457"/>
    <cellStyle name="40% - Accent5 20 2" xfId="825"/>
    <cellStyle name="40% - Accent5 21" xfId="479"/>
    <cellStyle name="40% - Accent5 21 2" xfId="839"/>
    <cellStyle name="40% - Accent5 22" xfId="498"/>
    <cellStyle name="40% - Accent5 22 2" xfId="853"/>
    <cellStyle name="40% - Accent5 23" xfId="513"/>
    <cellStyle name="40% - Accent5 23 2" xfId="866"/>
    <cellStyle name="40% - Accent5 24" xfId="530"/>
    <cellStyle name="40% - Accent5 24 2" xfId="879"/>
    <cellStyle name="40% - Accent5 25" xfId="892"/>
    <cellStyle name="40% - Accent5 26" xfId="905"/>
    <cellStyle name="40% - Accent5 27" xfId="918"/>
    <cellStyle name="40% - Accent5 28" xfId="931"/>
    <cellStyle name="40% - Accent5 29" xfId="944"/>
    <cellStyle name="40% - Accent5 3" xfId="232"/>
    <cellStyle name="40% - Accent5 3 2" xfId="599"/>
    <cellStyle name="40% - Accent5 30" xfId="959"/>
    <cellStyle name="40% - Accent5 31" xfId="972"/>
    <cellStyle name="40% - Accent5 32" xfId="985"/>
    <cellStyle name="40% - Accent5 33" xfId="998"/>
    <cellStyle name="40% - Accent5 34" xfId="1011"/>
    <cellStyle name="40% - Accent5 35" xfId="1024"/>
    <cellStyle name="40% - Accent5 36" xfId="1037"/>
    <cellStyle name="40% - Accent5 37" xfId="1057"/>
    <cellStyle name="40% - Accent5 38" xfId="1077"/>
    <cellStyle name="40% - Accent5 39" xfId="564"/>
    <cellStyle name="40% - Accent5 4" xfId="245"/>
    <cellStyle name="40% - Accent5 4 2" xfId="612"/>
    <cellStyle name="40% - Accent5 40" xfId="1096"/>
    <cellStyle name="40% - Accent5 41" xfId="36"/>
    <cellStyle name="40% - Accent5 5" xfId="258"/>
    <cellStyle name="40% - Accent5 5 2" xfId="625"/>
    <cellStyle name="40% - Accent5 6" xfId="271"/>
    <cellStyle name="40% - Accent5 6 2" xfId="638"/>
    <cellStyle name="40% - Accent5 7" xfId="287"/>
    <cellStyle name="40% - Accent5 7 2" xfId="653"/>
    <cellStyle name="40% - Accent5 8" xfId="301"/>
    <cellStyle name="40% - Accent5 8 2" xfId="667"/>
    <cellStyle name="40% - Accent5 9" xfId="314"/>
    <cellStyle name="40% - Accent5 9 2" xfId="680"/>
    <cellStyle name="40% - Accent6 10" xfId="329"/>
    <cellStyle name="40% - Accent6 10 2" xfId="695"/>
    <cellStyle name="40% - Accent6 11" xfId="342"/>
    <cellStyle name="40% - Accent6 11 2" xfId="708"/>
    <cellStyle name="40% - Accent6 12" xfId="355"/>
    <cellStyle name="40% - Accent6 12 2" xfId="721"/>
    <cellStyle name="40% - Accent6 13" xfId="368"/>
    <cellStyle name="40% - Accent6 13 2" xfId="736"/>
    <cellStyle name="40% - Accent6 14" xfId="381"/>
    <cellStyle name="40% - Accent6 14 2" xfId="749"/>
    <cellStyle name="40% - Accent6 15" xfId="394"/>
    <cellStyle name="40% - Accent6 15 2" xfId="762"/>
    <cellStyle name="40% - Accent6 16" xfId="407"/>
    <cellStyle name="40% - Accent6 16 2" xfId="775"/>
    <cellStyle name="40% - Accent6 17" xfId="420"/>
    <cellStyle name="40% - Accent6 17 2" xfId="788"/>
    <cellStyle name="40% - Accent6 18" xfId="433"/>
    <cellStyle name="40% - Accent6 18 2" xfId="801"/>
    <cellStyle name="40% - Accent6 19" xfId="446"/>
    <cellStyle name="40% - Accent6 19 2" xfId="814"/>
    <cellStyle name="40% - Accent6 2" xfId="218"/>
    <cellStyle name="40% - Accent6 2 2" xfId="586"/>
    <cellStyle name="40% - Accent6 20" xfId="459"/>
    <cellStyle name="40% - Accent6 20 2" xfId="827"/>
    <cellStyle name="40% - Accent6 21" xfId="482"/>
    <cellStyle name="40% - Accent6 21 2" xfId="841"/>
    <cellStyle name="40% - Accent6 22" xfId="501"/>
    <cellStyle name="40% - Accent6 22 2" xfId="855"/>
    <cellStyle name="40% - Accent6 23" xfId="515"/>
    <cellStyle name="40% - Accent6 23 2" xfId="868"/>
    <cellStyle name="40% - Accent6 24" xfId="533"/>
    <cellStyle name="40% - Accent6 24 2" xfId="881"/>
    <cellStyle name="40% - Accent6 25" xfId="894"/>
    <cellStyle name="40% - Accent6 26" xfId="907"/>
    <cellStyle name="40% - Accent6 27" xfId="920"/>
    <cellStyle name="40% - Accent6 28" xfId="933"/>
    <cellStyle name="40% - Accent6 29" xfId="946"/>
    <cellStyle name="40% - Accent6 3" xfId="234"/>
    <cellStyle name="40% - Accent6 3 2" xfId="601"/>
    <cellStyle name="40% - Accent6 30" xfId="961"/>
    <cellStyle name="40% - Accent6 31" xfId="974"/>
    <cellStyle name="40% - Accent6 32" xfId="987"/>
    <cellStyle name="40% - Accent6 33" xfId="1000"/>
    <cellStyle name="40% - Accent6 34" xfId="1013"/>
    <cellStyle name="40% - Accent6 35" xfId="1026"/>
    <cellStyle name="40% - Accent6 36" xfId="1039"/>
    <cellStyle name="40% - Accent6 37" xfId="1060"/>
    <cellStyle name="40% - Accent6 38" xfId="1080"/>
    <cellStyle name="40% - Accent6 39" xfId="566"/>
    <cellStyle name="40% - Accent6 4" xfId="247"/>
    <cellStyle name="40% - Accent6 4 2" xfId="614"/>
    <cellStyle name="40% - Accent6 40" xfId="1099"/>
    <cellStyle name="40% - Accent6 41" xfId="39"/>
    <cellStyle name="40% - Accent6 5" xfId="260"/>
    <cellStyle name="40% - Accent6 5 2" xfId="627"/>
    <cellStyle name="40% - Accent6 6" xfId="273"/>
    <cellStyle name="40% - Accent6 6 2" xfId="640"/>
    <cellStyle name="40% - Accent6 7" xfId="289"/>
    <cellStyle name="40% - Accent6 7 2" xfId="655"/>
    <cellStyle name="40% - Accent6 8" xfId="303"/>
    <cellStyle name="40% - Accent6 8 2" xfId="669"/>
    <cellStyle name="40% - Accent6 9" xfId="316"/>
    <cellStyle name="40% - Accent6 9 2" xfId="682"/>
    <cellStyle name="60% - Accent1 2" xfId="130"/>
    <cellStyle name="60% - Accent1 2 2" xfId="1046"/>
    <cellStyle name="60% - Accent1 2 3" xfId="1105"/>
    <cellStyle name="60% - Accent1 2 4" xfId="468"/>
    <cellStyle name="60% - Accent1 3" xfId="157"/>
    <cellStyle name="60% - Accent1 3 2" xfId="1066"/>
    <cellStyle name="60% - Accent1 3 3" xfId="487"/>
    <cellStyle name="60% - Accent1 4" xfId="178"/>
    <cellStyle name="60% - Accent1 5" xfId="187"/>
    <cellStyle name="60% - Accent1 5 2" xfId="519"/>
    <cellStyle name="60% - Accent1 6" xfId="1085"/>
    <cellStyle name="60% - Accent1 7" xfId="196"/>
    <cellStyle name="60% - Accent1 8" xfId="150"/>
    <cellStyle name="60% - Accent2 2" xfId="131"/>
    <cellStyle name="60% - Accent2 2 2" xfId="1049"/>
    <cellStyle name="60% - Accent2 2 3" xfId="1106"/>
    <cellStyle name="60% - Accent2 2 4" xfId="471"/>
    <cellStyle name="60% - Accent2 3" xfId="158"/>
    <cellStyle name="60% - Accent2 3 2" xfId="1069"/>
    <cellStyle name="60% - Accent2 3 3" xfId="490"/>
    <cellStyle name="60% - Accent2 4" xfId="179"/>
    <cellStyle name="60% - Accent2 5" xfId="188"/>
    <cellStyle name="60% - Accent2 5 2" xfId="522"/>
    <cellStyle name="60% - Accent2 6" xfId="1088"/>
    <cellStyle name="60% - Accent2 7" xfId="197"/>
    <cellStyle name="60% - Accent2 8" xfId="151"/>
    <cellStyle name="60% - Accent3 2" xfId="132"/>
    <cellStyle name="60% - Accent3 2 2" xfId="1052"/>
    <cellStyle name="60% - Accent3 2 3" xfId="1107"/>
    <cellStyle name="60% - Accent3 2 4" xfId="474"/>
    <cellStyle name="60% - Accent3 3" xfId="159"/>
    <cellStyle name="60% - Accent3 3 2" xfId="1072"/>
    <cellStyle name="60% - Accent3 3 3" xfId="493"/>
    <cellStyle name="60% - Accent3 4" xfId="180"/>
    <cellStyle name="60% - Accent3 5" xfId="189"/>
    <cellStyle name="60% - Accent3 5 2" xfId="525"/>
    <cellStyle name="60% - Accent3 6" xfId="1091"/>
    <cellStyle name="60% - Accent3 7" xfId="198"/>
    <cellStyle name="60% - Accent3 8" xfId="152"/>
    <cellStyle name="60% - Accent4 2" xfId="133"/>
    <cellStyle name="60% - Accent4 2 2" xfId="1055"/>
    <cellStyle name="60% - Accent4 2 3" xfId="1108"/>
    <cellStyle name="60% - Accent4 2 4" xfId="477"/>
    <cellStyle name="60% - Accent4 3" xfId="160"/>
    <cellStyle name="60% - Accent4 3 2" xfId="1075"/>
    <cellStyle name="60% - Accent4 3 3" xfId="496"/>
    <cellStyle name="60% - Accent4 4" xfId="181"/>
    <cellStyle name="60% - Accent4 5" xfId="190"/>
    <cellStyle name="60% - Accent4 5 2" xfId="528"/>
    <cellStyle name="60% - Accent4 6" xfId="1094"/>
    <cellStyle name="60% - Accent4 7" xfId="199"/>
    <cellStyle name="60% - Accent4 8" xfId="153"/>
    <cellStyle name="60% - Accent5 2" xfId="134"/>
    <cellStyle name="60% - Accent5 2 2" xfId="1058"/>
    <cellStyle name="60% - Accent5 2 3" xfId="1109"/>
    <cellStyle name="60% - Accent5 2 4" xfId="480"/>
    <cellStyle name="60% - Accent5 3" xfId="161"/>
    <cellStyle name="60% - Accent5 3 2" xfId="1078"/>
    <cellStyle name="60% - Accent5 3 3" xfId="499"/>
    <cellStyle name="60% - Accent5 4" xfId="182"/>
    <cellStyle name="60% - Accent5 5" xfId="191"/>
    <cellStyle name="60% - Accent5 5 2" xfId="531"/>
    <cellStyle name="60% - Accent5 6" xfId="1097"/>
    <cellStyle name="60% - Accent5 7" xfId="200"/>
    <cellStyle name="60% - Accent5 8" xfId="154"/>
    <cellStyle name="60% - Accent6 2" xfId="135"/>
    <cellStyle name="60% - Accent6 2 2" xfId="1061"/>
    <cellStyle name="60% - Accent6 2 3" xfId="1110"/>
    <cellStyle name="60% - Accent6 2 4" xfId="483"/>
    <cellStyle name="60% - Accent6 3" xfId="162"/>
    <cellStyle name="60% - Accent6 3 2" xfId="1081"/>
    <cellStyle name="60% - Accent6 3 3" xfId="502"/>
    <cellStyle name="60% - Accent6 4" xfId="183"/>
    <cellStyle name="60% - Accent6 5" xfId="192"/>
    <cellStyle name="60% - Accent6 5 2" xfId="534"/>
    <cellStyle name="60% - Accent6 6" xfId="1100"/>
    <cellStyle name="60% - Accent6 7" xfId="201"/>
    <cellStyle name="60% - Accent6 8" xfId="155"/>
    <cellStyle name="Accent1 2" xfId="73"/>
    <cellStyle name="Accent1 3" xfId="22"/>
    <cellStyle name="Accent2 2" xfId="25"/>
    <cellStyle name="Accent3 2" xfId="118"/>
    <cellStyle name="Accent3 3" xfId="28"/>
    <cellStyle name="Accent4 2" xfId="31"/>
    <cellStyle name="Accent5 2" xfId="34"/>
    <cellStyle name="Accent6 2" xfId="37"/>
    <cellStyle name="ALSTEC Bottom" xfId="50"/>
    <cellStyle name="ALSTEC Bottom 2" xfId="535"/>
    <cellStyle name="ALSTEC Bottom Left" xfId="51"/>
    <cellStyle name="ALSTEC Bottom Right" xfId="52"/>
    <cellStyle name="ALSTEC Bottom_Copy of GVCS Oct Financials - v2 - sbc - 110508" xfId="74"/>
    <cellStyle name="ALSTEC Currency" xfId="53"/>
    <cellStyle name="ALSTEC Currency 2" xfId="75"/>
    <cellStyle name="ALSTEC Date" xfId="54"/>
    <cellStyle name="ALSTEC Date 2" xfId="536"/>
    <cellStyle name="ALSTEC Detail Header" xfId="55"/>
    <cellStyle name="ALSTEC Detail Header 2" xfId="537"/>
    <cellStyle name="ALSTEC DOUBLE" xfId="56"/>
    <cellStyle name="ALSTEC DOUBLE 2" xfId="76"/>
    <cellStyle name="ALSTEC DOUBLE_Copy of GVCS Oct Financials - v2 - sbc - 110508" xfId="77"/>
    <cellStyle name="ALSTEC Left" xfId="57"/>
    <cellStyle name="ALSTEC Middle" xfId="58"/>
    <cellStyle name="ALSTEC Normal" xfId="59"/>
    <cellStyle name="ALSTEC Normal 2" xfId="78"/>
    <cellStyle name="ALSTEC Normal 3" xfId="42"/>
    <cellStyle name="ALSTEC Normal_April BS " xfId="79"/>
    <cellStyle name="ALSTEC Report Body" xfId="60"/>
    <cellStyle name="ALSTEC Report Body 2" xfId="538"/>
    <cellStyle name="ALSTEC Right" xfId="61"/>
    <cellStyle name="ALSTEC Subtotal" xfId="62"/>
    <cellStyle name="ALSTEC Subtotal 2" xfId="80"/>
    <cellStyle name="ALSTEC Subtotal 2 2" xfId="545"/>
    <cellStyle name="ALSTEC Subtotal 3" xfId="539"/>
    <cellStyle name="ALSTEC Subtotal_Copy of GVCS Oct Financials - v2 - sbc - 110508" xfId="81"/>
    <cellStyle name="ALSTEC Top" xfId="63"/>
    <cellStyle name="ALSTEC Top Left" xfId="64"/>
    <cellStyle name="ALSTEC Top Right" xfId="65"/>
    <cellStyle name="ALSTEC Top_GVCS June Financials w 08-09 budget PL v2 - sbc - 091208 (EXCEL 2003)" xfId="82"/>
    <cellStyle name="ALSTEC Total" xfId="66"/>
    <cellStyle name="ALSTEC Total 2" xfId="83"/>
    <cellStyle name="ALSTEC Total_Copy of GVCS Oct Financials - v2 - sbc - 110508" xfId="84"/>
    <cellStyle name="Bad 2" xfId="13"/>
    <cellStyle name="Calculation 2" xfId="16"/>
    <cellStyle name="Check Cell 2" xfId="18"/>
    <cellStyle name="Comma" xfId="1" builtinId="3"/>
    <cellStyle name="Comma 10" xfId="47"/>
    <cellStyle name="Comma 10 2" xfId="176"/>
    <cellStyle name="Comma 10 3" xfId="168"/>
    <cellStyle name="Comma 11" xfId="40"/>
    <cellStyle name="Comma 12" xfId="184"/>
    <cellStyle name="Comma 13" xfId="5"/>
    <cellStyle name="Comma 2" xfId="45"/>
    <cellStyle name="Comma 2 2" xfId="85"/>
    <cellStyle name="Comma 2 3" xfId="86"/>
    <cellStyle name="Comma 2 4" xfId="172"/>
    <cellStyle name="Comma 3" xfId="87"/>
    <cellStyle name="Comma 3 2" xfId="88"/>
    <cellStyle name="Comma 3 3" xfId="123"/>
    <cellStyle name="Comma 3 4" xfId="195"/>
    <cellStyle name="Comma 4" xfId="89"/>
    <cellStyle name="Comma 5" xfId="114"/>
    <cellStyle name="Comma 6" xfId="122"/>
    <cellStyle name="Comma 6 2" xfId="551"/>
    <cellStyle name="Comma 7" xfId="143"/>
    <cellStyle name="Comma 7 2" xfId="572"/>
    <cellStyle name="Comma 8" xfId="145"/>
    <cellStyle name="Comma 8 2" xfId="722"/>
    <cellStyle name="Comma 9" xfId="147"/>
    <cellStyle name="Currency [0] 2" xfId="116"/>
    <cellStyle name="Currency 2" xfId="46"/>
    <cellStyle name="Currency 2 2" xfId="90"/>
    <cellStyle name="Currency 3" xfId="91"/>
    <cellStyle name="Currency 3 2" xfId="170"/>
    <cellStyle name="Currency 4" xfId="92"/>
    <cellStyle name="Currency 4 2" xfId="546"/>
    <cellStyle name="Currency 5" xfId="93"/>
    <cellStyle name="Currency 6" xfId="124"/>
    <cellStyle name="Currency 7" xfId="127"/>
    <cellStyle name="Currency 7 2" xfId="138"/>
    <cellStyle name="Currency 7 2 2" xfId="568"/>
    <cellStyle name="Currency 7 3" xfId="553"/>
    <cellStyle name="Currency 8" xfId="164"/>
    <cellStyle name="Currency 8 2" xfId="1113"/>
    <cellStyle name="Currency 8 3" xfId="203"/>
    <cellStyle name="Currency 9" xfId="166"/>
    <cellStyle name="Currency 9 2" xfId="1115"/>
    <cellStyle name="Currency 9 3" xfId="842"/>
    <cellStyle name="Explanatory Text 2" xfId="20"/>
    <cellStyle name="Good 2" xfId="12"/>
    <cellStyle name="Heading 1 2" xfId="8"/>
    <cellStyle name="Heading 2 2" xfId="9"/>
    <cellStyle name="Heading 3 2" xfId="94"/>
    <cellStyle name="Heading 3 3" xfId="10"/>
    <cellStyle name="Heading 4 2" xfId="11"/>
    <cellStyle name="Hyperlink 2" xfId="121"/>
    <cellStyle name="Input 2" xfId="14"/>
    <cellStyle name="Linked Cell 2" xfId="17"/>
    <cellStyle name="Neutral 2" xfId="129"/>
    <cellStyle name="Neutral 2 2" xfId="1104"/>
    <cellStyle name="Neutral 2 3" xfId="464"/>
    <cellStyle name="Neutral 3" xfId="156"/>
    <cellStyle name="Neutral 4" xfId="177"/>
    <cellStyle name="Neutral 5" xfId="186"/>
    <cellStyle name="Neutral 6" xfId="148"/>
    <cellStyle name="Normal" xfId="0" builtinId="0"/>
    <cellStyle name="Normal 10" xfId="6"/>
    <cellStyle name="Normal 10 2" xfId="276"/>
    <cellStyle name="Normal 10 2 2" xfId="642"/>
    <cellStyle name="Normal 10 3" xfId="547"/>
    <cellStyle name="Normal 11" xfId="95"/>
    <cellStyle name="Normal 12" xfId="96"/>
    <cellStyle name="Normal 12 2" xfId="548"/>
    <cellStyle name="Normal 13" xfId="97"/>
    <cellStyle name="Normal 13 2" xfId="140"/>
    <cellStyle name="Normal 13 2 2" xfId="141"/>
    <cellStyle name="Normal 13 2 2 2" xfId="571"/>
    <cellStyle name="Normal 13 2 3" xfId="570"/>
    <cellStyle name="Normal 14" xfId="113"/>
    <cellStyle name="Normal 15" xfId="119"/>
    <cellStyle name="Normal 15 2" xfId="549"/>
    <cellStyle name="Normal 16" xfId="126"/>
    <cellStyle name="Normal 16 2" xfId="137"/>
    <cellStyle name="Normal 16 2 2" xfId="169"/>
    <cellStyle name="Normal 16 3" xfId="552"/>
    <cellStyle name="Normal 17" xfId="144"/>
    <cellStyle name="Normal 17 2" xfId="1111"/>
    <cellStyle name="Normal 17 3" xfId="202"/>
    <cellStyle name="Normal 18" xfId="146"/>
    <cellStyle name="Normal 18 2" xfId="573"/>
    <cellStyle name="Normal 19" xfId="49"/>
    <cellStyle name="Normal 19 2" xfId="163"/>
    <cellStyle name="Normal 19 2 2" xfId="1112"/>
    <cellStyle name="Normal 19 2 3" xfId="641"/>
    <cellStyle name="Normal 19 3" xfId="174"/>
    <cellStyle name="Normal 19 3 2" xfId="1102"/>
    <cellStyle name="Normal 19 4" xfId="274"/>
    <cellStyle name="Normal 2" xfId="3"/>
    <cellStyle name="Normal 2 2" xfId="98"/>
    <cellStyle name="Normal 2 3" xfId="99"/>
    <cellStyle name="Normal 2 4" xfId="219"/>
    <cellStyle name="Normal 2_Budget_3YearProjection_10 8 08" xfId="100"/>
    <cellStyle name="Normal 20" xfId="165"/>
    <cellStyle name="Normal 20 2" xfId="1114"/>
    <cellStyle name="Normal 20 3" xfId="275"/>
    <cellStyle name="Normal 21" xfId="290"/>
    <cellStyle name="Normal 21 2" xfId="656"/>
    <cellStyle name="Normal 22" xfId="947"/>
    <cellStyle name="Normal 23" xfId="948"/>
    <cellStyle name="Normal 24" xfId="463"/>
    <cellStyle name="Normal 24 2" xfId="1040"/>
    <cellStyle name="Normal 25" xfId="462"/>
    <cellStyle name="Normal 25 2" xfId="1041"/>
    <cellStyle name="Normal 26" xfId="1063"/>
    <cellStyle name="Normal 27" xfId="2"/>
    <cellStyle name="Normal 3" xfId="43"/>
    <cellStyle name="Normal 3 2" xfId="101"/>
    <cellStyle name="Normal 3 3" xfId="102"/>
    <cellStyle name="Normal 3 4" xfId="117"/>
    <cellStyle name="Normal 3 5" xfId="44"/>
    <cellStyle name="Normal 3 5 2" xfId="175"/>
    <cellStyle name="Normal 3 5 2 2" xfId="587"/>
    <cellStyle name="Normal 3 5 3" xfId="171"/>
    <cellStyle name="Normal 3 5 3 2" xfId="1101"/>
    <cellStyle name="Normal 3 5 4" xfId="220"/>
    <cellStyle name="Normal 3_GVCS - Feb financial update - sbc - 031609 - Non Macro Version" xfId="103"/>
    <cellStyle name="Normal 4" xfId="70"/>
    <cellStyle name="Normal 4 2" xfId="104"/>
    <cellStyle name="Normal 4 3" xfId="223"/>
    <cellStyle name="Normal 4 3 2" xfId="590"/>
    <cellStyle name="Normal 4 4" xfId="542"/>
    <cellStyle name="Normal 4 5" xfId="194"/>
    <cellStyle name="Normal 4_GVCS - Feb financial update - sbc - 031609 - Non Macro Version" xfId="105"/>
    <cellStyle name="Normal 5" xfId="71"/>
    <cellStyle name="Normal 5 2" xfId="543"/>
    <cellStyle name="Normal 57" xfId="193"/>
    <cellStyle name="Normal 6" xfId="67"/>
    <cellStyle name="Normal 6 2" xfId="142"/>
    <cellStyle name="Normal 6 3" xfId="540"/>
    <cellStyle name="Normal 7" xfId="106"/>
    <cellStyle name="Normal 8" xfId="107"/>
    <cellStyle name="Normal 9" xfId="108"/>
    <cellStyle name="Note 10" xfId="317"/>
    <cellStyle name="Note 10 2" xfId="683"/>
    <cellStyle name="Note 11" xfId="330"/>
    <cellStyle name="Note 11 2" xfId="696"/>
    <cellStyle name="Note 12" xfId="343"/>
    <cellStyle name="Note 12 2" xfId="709"/>
    <cellStyle name="Note 13" xfId="356"/>
    <cellStyle name="Note 13 2" xfId="724"/>
    <cellStyle name="Note 14" xfId="369"/>
    <cellStyle name="Note 14 2" xfId="737"/>
    <cellStyle name="Note 15" xfId="382"/>
    <cellStyle name="Note 15 2" xfId="750"/>
    <cellStyle name="Note 16" xfId="395"/>
    <cellStyle name="Note 16 2" xfId="763"/>
    <cellStyle name="Note 17" xfId="408"/>
    <cellStyle name="Note 17 2" xfId="776"/>
    <cellStyle name="Note 18" xfId="421"/>
    <cellStyle name="Note 18 2" xfId="789"/>
    <cellStyle name="Note 19" xfId="434"/>
    <cellStyle name="Note 19 2" xfId="802"/>
    <cellStyle name="Note 2" xfId="136"/>
    <cellStyle name="Note 2 2" xfId="221"/>
    <cellStyle name="Note 2 2 2" xfId="588"/>
    <cellStyle name="Note 2 3" xfId="460"/>
    <cellStyle name="Note 2 3 2" xfId="461"/>
    <cellStyle name="Note 2 3 2 2" xfId="1042"/>
    <cellStyle name="Note 2 3 3" xfId="828"/>
    <cellStyle name="Note 2 4" xfId="567"/>
    <cellStyle name="Note 20" xfId="447"/>
    <cellStyle name="Note 20 2" xfId="815"/>
    <cellStyle name="Note 21" xfId="465"/>
    <cellStyle name="Note 21 2" xfId="829"/>
    <cellStyle name="Note 22" xfId="484"/>
    <cellStyle name="Note 22 2" xfId="843"/>
    <cellStyle name="Note 23" xfId="503"/>
    <cellStyle name="Note 23 2" xfId="856"/>
    <cellStyle name="Note 24" xfId="516"/>
    <cellStyle name="Note 24 2" xfId="869"/>
    <cellStyle name="Note 25" xfId="882"/>
    <cellStyle name="Note 26" xfId="895"/>
    <cellStyle name="Note 27" xfId="908"/>
    <cellStyle name="Note 28" xfId="921"/>
    <cellStyle name="Note 29" xfId="934"/>
    <cellStyle name="Note 3" xfId="206"/>
    <cellStyle name="Note 3 2" xfId="574"/>
    <cellStyle name="Note 30" xfId="949"/>
    <cellStyle name="Note 31" xfId="962"/>
    <cellStyle name="Note 32" xfId="975"/>
    <cellStyle name="Note 33" xfId="988"/>
    <cellStyle name="Note 34" xfId="1001"/>
    <cellStyle name="Note 35" xfId="1014"/>
    <cellStyle name="Note 36" xfId="1027"/>
    <cellStyle name="Note 37" xfId="1043"/>
    <cellStyle name="Note 38" xfId="1062"/>
    <cellStyle name="Note 39" xfId="1082"/>
    <cellStyle name="Note 4" xfId="235"/>
    <cellStyle name="Note 4 2" xfId="602"/>
    <cellStyle name="Note 40" xfId="149"/>
    <cellStyle name="Note 5" xfId="248"/>
    <cellStyle name="Note 5 2" xfId="615"/>
    <cellStyle name="Note 6" xfId="261"/>
    <cellStyle name="Note 6 2" xfId="628"/>
    <cellStyle name="Note 7" xfId="277"/>
    <cellStyle name="Note 7 2" xfId="643"/>
    <cellStyle name="Note 8" xfId="291"/>
    <cellStyle name="Note 8 2" xfId="657"/>
    <cellStyle name="Note 9" xfId="304"/>
    <cellStyle name="Note 9 2" xfId="670"/>
    <cellStyle name="Output 2" xfId="15"/>
    <cellStyle name="Percent 10" xfId="48"/>
    <cellStyle name="Percent 10 2" xfId="723"/>
    <cellStyle name="Percent 11" xfId="41"/>
    <cellStyle name="Percent 12" xfId="185"/>
    <cellStyle name="Percent 13" xfId="4"/>
    <cellStyle name="Percent 2" xfId="69"/>
    <cellStyle name="Percent 2 2" xfId="109"/>
    <cellStyle name="Percent 2 3" xfId="173"/>
    <cellStyle name="Percent 2 3 2" xfId="541"/>
    <cellStyle name="Percent 3" xfId="110"/>
    <cellStyle name="Percent 3 2" xfId="111"/>
    <cellStyle name="Percent 4" xfId="112"/>
    <cellStyle name="Percent 5" xfId="115"/>
    <cellStyle name="Percent 6" xfId="120"/>
    <cellStyle name="Percent 6 2" xfId="550"/>
    <cellStyle name="Percent 7" xfId="125"/>
    <cellStyle name="Percent 8" xfId="128"/>
    <cellStyle name="Percent 8 2" xfId="139"/>
    <cellStyle name="Percent 8 2 2" xfId="569"/>
    <cellStyle name="Percent 8 3" xfId="554"/>
    <cellStyle name="Percent 9" xfId="68"/>
    <cellStyle name="Percent 9 2" xfId="167"/>
    <cellStyle name="Percent 9 3" xfId="1103"/>
    <cellStyle name="Percent 9 4" xfId="204"/>
    <cellStyle name="Title 2" xfId="205"/>
    <cellStyle name="Title 3" xfId="7"/>
    <cellStyle name="Total 2" xfId="21"/>
    <cellStyle name="Warning Text 2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B9E8FF"/>
      <rgbColor rgb="00FFFF00"/>
      <rgbColor rgb="00FF00FF"/>
      <rgbColor rgb="0000FFFF"/>
      <rgbColor rgb="00FFE5FF"/>
      <rgbColor rgb="00D9FFEC"/>
      <rgbColor rgb="00000080"/>
      <rgbColor rgb="00FFFFC9"/>
      <rgbColor rgb="00800080"/>
      <rgbColor rgb="00B7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B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E6CD"/>
      <rgbColor rgb="00E2C5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52"/>
  <sheetViews>
    <sheetView tabSelected="1" zoomScaleNormal="100" workbookViewId="0">
      <selection activeCell="C7" sqref="C7"/>
    </sheetView>
  </sheetViews>
  <sheetFormatPr defaultRowHeight="15.75"/>
  <cols>
    <col min="1" max="1" width="3.375" style="40" customWidth="1"/>
    <col min="2" max="2" width="29.375" style="38" customWidth="1"/>
    <col min="3" max="3" width="11.375" style="48" bestFit="1" customWidth="1"/>
    <col min="4" max="4" width="11.375" style="48" customWidth="1"/>
    <col min="5" max="20" width="12.625" style="38" customWidth="1"/>
    <col min="21" max="16384" width="9" style="38"/>
  </cols>
  <sheetData>
    <row r="1" spans="1:20">
      <c r="A1" s="62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27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5" spans="1:20">
      <c r="A5" s="67" t="s">
        <v>98</v>
      </c>
      <c r="B5" s="68"/>
      <c r="C5" s="69"/>
      <c r="D5" s="37" t="s">
        <v>69</v>
      </c>
      <c r="T5" s="39" t="s">
        <v>62</v>
      </c>
    </row>
    <row r="6" spans="1:20" s="40" customFormat="1">
      <c r="B6" s="4"/>
      <c r="C6" s="5" t="s">
        <v>0</v>
      </c>
      <c r="D6" s="5" t="s">
        <v>70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81</v>
      </c>
    </row>
    <row r="7" spans="1:20">
      <c r="A7" s="3"/>
      <c r="B7" s="6" t="s">
        <v>68</v>
      </c>
      <c r="C7" s="41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>
      <c r="A8" s="4" t="s">
        <v>16</v>
      </c>
      <c r="B8" s="7" t="s">
        <v>17</v>
      </c>
      <c r="C8" s="5">
        <v>9110</v>
      </c>
      <c r="D8" s="61">
        <v>497711</v>
      </c>
      <c r="E8" s="8">
        <f>D8</f>
        <v>497711</v>
      </c>
      <c r="F8" s="8">
        <f>E51</f>
        <v>939910.46</v>
      </c>
      <c r="G8" s="8">
        <f t="shared" ref="G8:P8" si="0">F51</f>
        <v>906132.66999999993</v>
      </c>
      <c r="H8" s="8">
        <f t="shared" si="0"/>
        <v>960453.75</v>
      </c>
      <c r="I8" s="8">
        <f t="shared" si="0"/>
        <v>1151526.2000000002</v>
      </c>
      <c r="J8" s="8">
        <f t="shared" si="0"/>
        <v>1250691.5400000005</v>
      </c>
      <c r="K8" s="8">
        <f t="shared" si="0"/>
        <v>1171814.0400000005</v>
      </c>
      <c r="L8" s="8">
        <f t="shared" si="0"/>
        <v>1225866.2680636919</v>
      </c>
      <c r="M8" s="8">
        <f t="shared" si="0"/>
        <v>1203017.1578011494</v>
      </c>
      <c r="N8" s="8">
        <f t="shared" si="0"/>
        <v>1029638.5216937824</v>
      </c>
      <c r="O8" s="8">
        <f t="shared" si="0"/>
        <v>1032616.9781814156</v>
      </c>
      <c r="P8" s="8">
        <f t="shared" si="0"/>
        <v>807168.58642486762</v>
      </c>
      <c r="Q8" s="8">
        <f>SUM(E8:P8)</f>
        <v>12176547.17216491</v>
      </c>
      <c r="R8" s="44"/>
      <c r="S8" s="9">
        <f>SUM(Q8:R8)</f>
        <v>12176547.17216491</v>
      </c>
      <c r="T8" s="44"/>
    </row>
    <row r="9" spans="1:20">
      <c r="A9" s="3" t="s">
        <v>18</v>
      </c>
      <c r="B9" s="10" t="s">
        <v>19</v>
      </c>
      <c r="C9" s="11" t="s">
        <v>62</v>
      </c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>
      <c r="A10" s="3"/>
      <c r="B10" s="2" t="s">
        <v>82</v>
      </c>
      <c r="C10" s="11" t="s">
        <v>62</v>
      </c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>
      <c r="A11" s="3"/>
      <c r="B11" s="2" t="s">
        <v>83</v>
      </c>
      <c r="C11" s="12">
        <v>8011</v>
      </c>
      <c r="D11" s="46"/>
      <c r="E11" s="75">
        <v>0</v>
      </c>
      <c r="F11" s="74">
        <v>79830</v>
      </c>
      <c r="G11" s="74">
        <v>79830</v>
      </c>
      <c r="H11" s="74">
        <v>143693</v>
      </c>
      <c r="I11" s="74">
        <v>143693</v>
      </c>
      <c r="J11" s="74">
        <v>143693</v>
      </c>
      <c r="K11" s="74">
        <v>143692.86000000004</v>
      </c>
      <c r="L11" s="74">
        <v>143693.19</v>
      </c>
      <c r="M11" s="74">
        <v>91663.19</v>
      </c>
      <c r="N11" s="74">
        <v>91663.19</v>
      </c>
      <c r="O11" s="74">
        <v>91663.19</v>
      </c>
      <c r="P11" s="76">
        <v>91663.19</v>
      </c>
      <c r="Q11" s="13">
        <f>SUM(E11:P11)</f>
        <v>1244777.8099999998</v>
      </c>
      <c r="R11" s="77">
        <v>91663.190000000177</v>
      </c>
      <c r="S11" s="13">
        <f>SUM(Q11:R11)</f>
        <v>1336441</v>
      </c>
      <c r="T11" s="49" t="s">
        <v>62</v>
      </c>
    </row>
    <row r="12" spans="1:20">
      <c r="A12" s="3"/>
      <c r="B12" s="2" t="s">
        <v>84</v>
      </c>
      <c r="C12" s="12">
        <v>8012</v>
      </c>
      <c r="D12" s="46"/>
      <c r="E12" s="79">
        <v>0</v>
      </c>
      <c r="F12" s="78">
        <v>0</v>
      </c>
      <c r="G12" s="78">
        <v>0</v>
      </c>
      <c r="H12" s="78">
        <v>213964</v>
      </c>
      <c r="I12" s="78">
        <v>0</v>
      </c>
      <c r="J12" s="78">
        <v>0</v>
      </c>
      <c r="K12" s="78">
        <v>213963.5</v>
      </c>
      <c r="L12" s="78">
        <v>0</v>
      </c>
      <c r="M12" s="78">
        <v>0</v>
      </c>
      <c r="N12" s="78">
        <v>116938.20750000002</v>
      </c>
      <c r="O12" s="78">
        <v>0</v>
      </c>
      <c r="P12" s="78">
        <v>0</v>
      </c>
      <c r="Q12" s="13">
        <f t="shared" ref="Q12:Q22" si="1">SUM(E12:P12)</f>
        <v>544865.70750000002</v>
      </c>
      <c r="R12" s="88">
        <v>181621.90249999997</v>
      </c>
      <c r="S12" s="13">
        <f t="shared" ref="S12:S22" si="2">SUM(Q12:R12)</f>
        <v>726487.61</v>
      </c>
      <c r="T12" s="49" t="s">
        <v>62</v>
      </c>
    </row>
    <row r="13" spans="1:20">
      <c r="A13" s="3"/>
      <c r="B13" s="2" t="s">
        <v>85</v>
      </c>
      <c r="C13" s="12">
        <v>8019</v>
      </c>
      <c r="D13" s="46"/>
      <c r="E13" s="83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13">
        <f t="shared" si="1"/>
        <v>0</v>
      </c>
      <c r="R13" s="91">
        <v>0</v>
      </c>
      <c r="S13" s="13">
        <f t="shared" si="2"/>
        <v>0</v>
      </c>
      <c r="T13" s="49" t="s">
        <v>62</v>
      </c>
    </row>
    <row r="14" spans="1:20">
      <c r="A14" s="3"/>
      <c r="B14" s="2" t="s">
        <v>63</v>
      </c>
      <c r="C14" s="12" t="s">
        <v>64</v>
      </c>
      <c r="D14" s="46"/>
      <c r="E14" s="85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13">
        <f t="shared" si="1"/>
        <v>0</v>
      </c>
      <c r="R14" s="90">
        <v>0</v>
      </c>
      <c r="S14" s="13">
        <f t="shared" si="2"/>
        <v>0</v>
      </c>
      <c r="T14" s="49" t="s">
        <v>62</v>
      </c>
    </row>
    <row r="15" spans="1:20">
      <c r="A15" s="3"/>
      <c r="B15" s="2" t="s">
        <v>65</v>
      </c>
      <c r="C15" s="12" t="s">
        <v>66</v>
      </c>
      <c r="D15" s="46"/>
      <c r="E15" s="87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13">
        <f t="shared" si="1"/>
        <v>0</v>
      </c>
      <c r="R15" s="92">
        <v>0</v>
      </c>
      <c r="S15" s="13">
        <f>SUM(Q15:R15)</f>
        <v>0</v>
      </c>
      <c r="T15" s="49" t="s">
        <v>62</v>
      </c>
    </row>
    <row r="16" spans="1:20">
      <c r="A16" s="3"/>
      <c r="B16" s="2" t="s">
        <v>67</v>
      </c>
      <c r="C16" s="12">
        <v>8096</v>
      </c>
      <c r="D16" s="46"/>
      <c r="E16" s="81">
        <v>0</v>
      </c>
      <c r="F16" s="80">
        <v>63969</v>
      </c>
      <c r="G16" s="80">
        <v>0</v>
      </c>
      <c r="H16" s="80">
        <v>0</v>
      </c>
      <c r="I16" s="80">
        <v>0</v>
      </c>
      <c r="J16" s="80">
        <v>0</v>
      </c>
      <c r="K16" s="80">
        <v>383814.42000000004</v>
      </c>
      <c r="L16" s="80">
        <v>85292.08</v>
      </c>
      <c r="M16" s="80">
        <v>85292.08</v>
      </c>
      <c r="N16" s="80">
        <v>95542.603333333347</v>
      </c>
      <c r="O16" s="80">
        <v>47771.301666666674</v>
      </c>
      <c r="P16" s="80">
        <v>47771.301666666674</v>
      </c>
      <c r="Q16" s="13">
        <f t="shared" si="1"/>
        <v>809452.78666666662</v>
      </c>
      <c r="R16" s="89">
        <v>95542.603333333391</v>
      </c>
      <c r="S16" s="13">
        <f t="shared" si="2"/>
        <v>904995.39</v>
      </c>
      <c r="T16" s="49" t="s">
        <v>62</v>
      </c>
    </row>
    <row r="17" spans="1:20">
      <c r="A17" s="3"/>
      <c r="B17" s="2" t="s">
        <v>20</v>
      </c>
      <c r="C17" s="12" t="s">
        <v>21</v>
      </c>
      <c r="D17" s="46"/>
      <c r="E17" s="93">
        <v>0</v>
      </c>
      <c r="F17" s="94">
        <v>0</v>
      </c>
      <c r="G17" s="94">
        <v>0</v>
      </c>
      <c r="H17" s="94">
        <v>12813</v>
      </c>
      <c r="I17" s="94">
        <v>1964</v>
      </c>
      <c r="J17" s="94">
        <v>0</v>
      </c>
      <c r="K17" s="94">
        <v>3900.7987327188903</v>
      </c>
      <c r="L17" s="94">
        <v>18785.798732718889</v>
      </c>
      <c r="M17" s="94">
        <v>38754.048732718889</v>
      </c>
      <c r="N17" s="94">
        <v>28525.798732718889</v>
      </c>
      <c r="O17" s="94">
        <v>18785.798732718889</v>
      </c>
      <c r="P17" s="94">
        <v>38754.048732718889</v>
      </c>
      <c r="Q17" s="13">
        <f t="shared" si="1"/>
        <v>162283.29239631334</v>
      </c>
      <c r="R17" s="95">
        <v>124927.69493087556</v>
      </c>
      <c r="S17" s="13">
        <f t="shared" si="2"/>
        <v>287210.98732718889</v>
      </c>
      <c r="T17" s="49" t="s">
        <v>62</v>
      </c>
    </row>
    <row r="18" spans="1:20">
      <c r="A18" s="3"/>
      <c r="B18" s="2" t="s">
        <v>22</v>
      </c>
      <c r="C18" s="12" t="s">
        <v>23</v>
      </c>
      <c r="D18" s="46"/>
      <c r="E18" s="96">
        <v>12972</v>
      </c>
      <c r="F18" s="97">
        <v>12972</v>
      </c>
      <c r="G18" s="97">
        <v>23349</v>
      </c>
      <c r="H18" s="97">
        <v>23349</v>
      </c>
      <c r="I18" s="97">
        <v>73587</v>
      </c>
      <c r="J18" s="97">
        <v>44089</v>
      </c>
      <c r="K18" s="97">
        <v>21923.097000000002</v>
      </c>
      <c r="L18" s="97">
        <v>94188.434544333402</v>
      </c>
      <c r="M18" s="97">
        <v>24598.836333333405</v>
      </c>
      <c r="N18" s="97">
        <v>24598.836333333405</v>
      </c>
      <c r="O18" s="97">
        <v>43950.434544333402</v>
      </c>
      <c r="P18" s="97">
        <v>59764.336333333405</v>
      </c>
      <c r="Q18" s="13">
        <f t="shared" si="1"/>
        <v>459341.97508866701</v>
      </c>
      <c r="R18" s="98">
        <v>355745.37415279995</v>
      </c>
      <c r="S18" s="13">
        <f t="shared" si="2"/>
        <v>815087.34924146696</v>
      </c>
      <c r="T18" s="49" t="s">
        <v>62</v>
      </c>
    </row>
    <row r="19" spans="1:20">
      <c r="A19" s="3"/>
      <c r="B19" s="2" t="s">
        <v>24</v>
      </c>
      <c r="C19" s="12" t="s">
        <v>25</v>
      </c>
      <c r="D19" s="46"/>
      <c r="E19" s="49">
        <v>6000</v>
      </c>
      <c r="F19" s="49">
        <v>3362</v>
      </c>
      <c r="G19" s="49">
        <v>6610</v>
      </c>
      <c r="H19" s="49">
        <v>143456</v>
      </c>
      <c r="I19" s="49">
        <v>193471</v>
      </c>
      <c r="J19" s="49">
        <v>101296</v>
      </c>
      <c r="K19" s="49">
        <v>-370816</v>
      </c>
      <c r="L19" s="49">
        <v>11714</v>
      </c>
      <c r="M19" s="49">
        <v>11714</v>
      </c>
      <c r="N19" s="49">
        <v>11714</v>
      </c>
      <c r="O19" s="49">
        <v>11714</v>
      </c>
      <c r="P19" s="49">
        <v>124298</v>
      </c>
      <c r="Q19" s="13">
        <f t="shared" si="1"/>
        <v>254533</v>
      </c>
      <c r="R19" s="71">
        <v>0</v>
      </c>
      <c r="S19" s="13">
        <f t="shared" si="2"/>
        <v>254533</v>
      </c>
      <c r="T19" s="49" t="s">
        <v>62</v>
      </c>
    </row>
    <row r="20" spans="1:20">
      <c r="A20" s="3"/>
      <c r="B20" s="2" t="s">
        <v>26</v>
      </c>
      <c r="C20" s="12" t="s">
        <v>27</v>
      </c>
      <c r="D20" s="46"/>
      <c r="E20" s="72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13">
        <f t="shared" si="1"/>
        <v>0</v>
      </c>
      <c r="R20" s="71">
        <v>0</v>
      </c>
      <c r="S20" s="13">
        <f t="shared" si="2"/>
        <v>0</v>
      </c>
      <c r="T20" s="49" t="s">
        <v>62</v>
      </c>
    </row>
    <row r="21" spans="1:20">
      <c r="A21" s="3"/>
      <c r="B21" s="2" t="s">
        <v>28</v>
      </c>
      <c r="C21" s="12" t="s">
        <v>29</v>
      </c>
      <c r="D21" s="46"/>
      <c r="E21" s="72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13">
        <f t="shared" si="1"/>
        <v>0</v>
      </c>
      <c r="R21" s="71">
        <v>0</v>
      </c>
      <c r="S21" s="13">
        <f t="shared" si="2"/>
        <v>0</v>
      </c>
      <c r="T21" s="49" t="s">
        <v>62</v>
      </c>
    </row>
    <row r="22" spans="1:20">
      <c r="A22" s="3"/>
      <c r="B22" s="2" t="s">
        <v>30</v>
      </c>
      <c r="C22" s="12" t="s">
        <v>31</v>
      </c>
      <c r="D22" s="46"/>
      <c r="E22" s="72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13">
        <f t="shared" si="1"/>
        <v>0</v>
      </c>
      <c r="R22" s="71">
        <v>0</v>
      </c>
      <c r="S22" s="13">
        <f t="shared" si="2"/>
        <v>0</v>
      </c>
      <c r="T22" s="49" t="s">
        <v>62</v>
      </c>
    </row>
    <row r="23" spans="1:20" ht="16.5" thickBot="1">
      <c r="A23" s="3"/>
      <c r="B23" s="10" t="s">
        <v>32</v>
      </c>
      <c r="C23" s="11"/>
      <c r="D23" s="46"/>
      <c r="E23" s="1">
        <f>SUM(E11:E22)</f>
        <v>18972</v>
      </c>
      <c r="F23" s="1">
        <f t="shared" ref="F23:T23" si="3">SUM(F11:F22)</f>
        <v>160133</v>
      </c>
      <c r="G23" s="1">
        <f t="shared" si="3"/>
        <v>109789</v>
      </c>
      <c r="H23" s="1">
        <f t="shared" si="3"/>
        <v>537275</v>
      </c>
      <c r="I23" s="1">
        <f t="shared" si="3"/>
        <v>412715</v>
      </c>
      <c r="J23" s="1">
        <f t="shared" si="3"/>
        <v>289078</v>
      </c>
      <c r="K23" s="1">
        <f t="shared" si="3"/>
        <v>396478.6757327189</v>
      </c>
      <c r="L23" s="1">
        <f t="shared" si="3"/>
        <v>353673.50327705231</v>
      </c>
      <c r="M23" s="1">
        <f t="shared" si="3"/>
        <v>252022.15506605231</v>
      </c>
      <c r="N23" s="1">
        <f t="shared" si="3"/>
        <v>368982.63589938567</v>
      </c>
      <c r="O23" s="1">
        <f t="shared" si="3"/>
        <v>213884.72494371896</v>
      </c>
      <c r="P23" s="1">
        <f t="shared" si="3"/>
        <v>362250.87673271896</v>
      </c>
      <c r="Q23" s="1">
        <f t="shared" si="3"/>
        <v>3475254.5716516469</v>
      </c>
      <c r="R23" s="1">
        <f t="shared" si="3"/>
        <v>849500.76491700904</v>
      </c>
      <c r="S23" s="1">
        <f>SUM(Q23:R23)</f>
        <v>4324755.3365686554</v>
      </c>
      <c r="T23" s="1">
        <f t="shared" si="3"/>
        <v>0</v>
      </c>
    </row>
    <row r="24" spans="1:20" ht="16.5" thickTop="1">
      <c r="A24" s="3" t="s">
        <v>33</v>
      </c>
      <c r="B24" s="10" t="s">
        <v>34</v>
      </c>
      <c r="C24" s="11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>
      <c r="A25" s="3"/>
      <c r="B25" s="2" t="s">
        <v>35</v>
      </c>
      <c r="C25" s="12" t="s">
        <v>36</v>
      </c>
      <c r="D25" s="46"/>
      <c r="E25" s="99">
        <v>39916.35</v>
      </c>
      <c r="F25" s="100">
        <v>162759.5</v>
      </c>
      <c r="G25" s="100">
        <v>193070.67999999991</v>
      </c>
      <c r="H25" s="100">
        <v>188798.53999999989</v>
      </c>
      <c r="I25" s="100">
        <v>186549.02999999988</v>
      </c>
      <c r="J25" s="100">
        <v>179912.25</v>
      </c>
      <c r="K25" s="100">
        <v>192278.26436363635</v>
      </c>
      <c r="L25" s="100">
        <v>195519.92547800587</v>
      </c>
      <c r="M25" s="100">
        <v>195519.92547800587</v>
      </c>
      <c r="N25" s="100">
        <v>195519.92547800587</v>
      </c>
      <c r="O25" s="100">
        <v>255103.92547800587</v>
      </c>
      <c r="P25" s="100">
        <v>208019.92547800587</v>
      </c>
      <c r="Q25" s="13">
        <f>SUM(E25:P25)</f>
        <v>2192968.2417536653</v>
      </c>
      <c r="R25" s="49"/>
      <c r="S25" s="14">
        <f>SUM(Q25:R25)</f>
        <v>2192968.2417536653</v>
      </c>
      <c r="T25" s="50" t="s">
        <v>62</v>
      </c>
    </row>
    <row r="26" spans="1:20">
      <c r="A26" s="3"/>
      <c r="B26" s="2" t="s">
        <v>37</v>
      </c>
      <c r="C26" s="12" t="s">
        <v>38</v>
      </c>
      <c r="D26" s="46"/>
      <c r="E26" s="101">
        <v>18270.419999999998</v>
      </c>
      <c r="F26" s="102">
        <v>39767.479999999996</v>
      </c>
      <c r="G26" s="102">
        <v>33366.06</v>
      </c>
      <c r="H26" s="102">
        <v>36898.22</v>
      </c>
      <c r="I26" s="102">
        <v>33312.719999999899</v>
      </c>
      <c r="J26" s="102">
        <v>28834.719999999998</v>
      </c>
      <c r="K26" s="102">
        <v>33216.121217823449</v>
      </c>
      <c r="L26" s="102">
        <v>39539.738813131364</v>
      </c>
      <c r="M26" s="102">
        <v>39539.738813131364</v>
      </c>
      <c r="N26" s="102">
        <v>39539.738813131364</v>
      </c>
      <c r="O26" s="102">
        <v>39539.738813131364</v>
      </c>
      <c r="P26" s="102">
        <v>39539.738813131364</v>
      </c>
      <c r="Q26" s="13">
        <f t="shared" ref="Q26:Q34" si="4">SUM(E26:P26)</f>
        <v>421364.4352834801</v>
      </c>
      <c r="R26" s="49"/>
      <c r="S26" s="14">
        <f t="shared" ref="S26:S34" si="5">SUM(Q26:R26)</f>
        <v>421364.4352834801</v>
      </c>
      <c r="T26" s="50" t="s">
        <v>62</v>
      </c>
    </row>
    <row r="27" spans="1:20">
      <c r="A27" s="3"/>
      <c r="B27" s="2" t="s">
        <v>39</v>
      </c>
      <c r="C27" s="12" t="s">
        <v>40</v>
      </c>
      <c r="D27" s="46"/>
      <c r="E27" s="103">
        <v>56612.9</v>
      </c>
      <c r="F27" s="104">
        <v>56721.660000000011</v>
      </c>
      <c r="G27" s="104">
        <v>73994.91</v>
      </c>
      <c r="H27" s="104">
        <v>42586.899999999994</v>
      </c>
      <c r="I27" s="104">
        <v>32789.430000000008</v>
      </c>
      <c r="J27" s="104">
        <v>30970.849999999995</v>
      </c>
      <c r="K27" s="104">
        <v>80564.235055587575</v>
      </c>
      <c r="L27" s="104">
        <v>75001.579549231101</v>
      </c>
      <c r="M27" s="104">
        <v>75001.579549231101</v>
      </c>
      <c r="N27" s="104">
        <v>71434.65528756431</v>
      </c>
      <c r="O27" s="104">
        <v>81450.221915728383</v>
      </c>
      <c r="P27" s="104">
        <v>50423.115019014353</v>
      </c>
      <c r="Q27" s="13">
        <f t="shared" si="4"/>
        <v>727552.03637635685</v>
      </c>
      <c r="R27" s="49"/>
      <c r="S27" s="14">
        <f t="shared" si="5"/>
        <v>727552.03637635685</v>
      </c>
      <c r="T27" s="50" t="s">
        <v>62</v>
      </c>
    </row>
    <row r="28" spans="1:20">
      <c r="A28" s="3"/>
      <c r="B28" s="2" t="s">
        <v>41</v>
      </c>
      <c r="C28" s="12" t="s">
        <v>42</v>
      </c>
      <c r="D28" s="46"/>
      <c r="E28" s="105">
        <v>7994.6399999999994</v>
      </c>
      <c r="F28" s="106">
        <v>17178.21999999999</v>
      </c>
      <c r="G28" s="106">
        <v>9028.0599999999886</v>
      </c>
      <c r="H28" s="106">
        <v>17456.68</v>
      </c>
      <c r="I28" s="106">
        <v>14353.74</v>
      </c>
      <c r="J28" s="106">
        <v>12891.93</v>
      </c>
      <c r="K28" s="106">
        <v>17972.878787878792</v>
      </c>
      <c r="L28" s="106">
        <v>13427.424242424244</v>
      </c>
      <c r="M28" s="106">
        <v>13427.424242424244</v>
      </c>
      <c r="N28" s="106">
        <v>13427.424242424244</v>
      </c>
      <c r="O28" s="106">
        <v>13427.424242424244</v>
      </c>
      <c r="P28" s="106">
        <v>12534.414242424245</v>
      </c>
      <c r="Q28" s="13">
        <f t="shared" si="4"/>
        <v>163120.26</v>
      </c>
      <c r="R28" s="107">
        <v>12738.5</v>
      </c>
      <c r="S28" s="14">
        <f>SUM(Q28:R28)</f>
        <v>175858.76</v>
      </c>
      <c r="T28" s="50" t="s">
        <v>62</v>
      </c>
    </row>
    <row r="29" spans="1:20">
      <c r="A29" s="3"/>
      <c r="B29" s="2" t="s">
        <v>43</v>
      </c>
      <c r="C29" s="12" t="s">
        <v>44</v>
      </c>
      <c r="D29" s="46"/>
      <c r="E29" s="108">
        <v>89895.63</v>
      </c>
      <c r="F29" s="109">
        <v>49550.15</v>
      </c>
      <c r="G29" s="109">
        <v>92975.209999999992</v>
      </c>
      <c r="H29" s="109">
        <v>81312.219999999972</v>
      </c>
      <c r="I29" s="109">
        <v>87700.739999999991</v>
      </c>
      <c r="J29" s="109">
        <v>52275.45</v>
      </c>
      <c r="K29" s="109">
        <v>75891.959910768113</v>
      </c>
      <c r="L29" s="109">
        <v>54889.277123468979</v>
      </c>
      <c r="M29" s="109">
        <v>103767.45475729334</v>
      </c>
      <c r="N29" s="109">
        <v>47937.76725729333</v>
      </c>
      <c r="O29" s="109">
        <v>51667.137917643646</v>
      </c>
      <c r="P29" s="109">
        <v>117998.07219087606</v>
      </c>
      <c r="Q29" s="13">
        <f t="shared" si="4"/>
        <v>905861.06915734336</v>
      </c>
      <c r="R29" s="110">
        <v>68749.770430176519</v>
      </c>
      <c r="S29" s="14">
        <f t="shared" si="5"/>
        <v>974610.83958751988</v>
      </c>
      <c r="T29" s="50" t="s">
        <v>62</v>
      </c>
    </row>
    <row r="30" spans="1:20">
      <c r="A30" s="3"/>
      <c r="B30" s="2" t="s">
        <v>45</v>
      </c>
      <c r="C30" s="12" t="s">
        <v>46</v>
      </c>
      <c r="D30" s="46"/>
      <c r="E30" s="112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4481.99</v>
      </c>
      <c r="K30" s="111">
        <v>750.66833333333341</v>
      </c>
      <c r="L30" s="111">
        <v>750.66833333333341</v>
      </c>
      <c r="M30" s="111">
        <v>750.66833333333341</v>
      </c>
      <c r="N30" s="111">
        <v>750.66833333333341</v>
      </c>
      <c r="O30" s="111">
        <v>750.66833333333341</v>
      </c>
      <c r="P30" s="111">
        <v>750.66833333333341</v>
      </c>
      <c r="Q30" s="13">
        <f t="shared" si="4"/>
        <v>8985.9999999999982</v>
      </c>
      <c r="R30" s="49"/>
      <c r="S30" s="14">
        <f t="shared" si="5"/>
        <v>8985.9999999999982</v>
      </c>
      <c r="T30" s="50" t="s">
        <v>62</v>
      </c>
    </row>
    <row r="31" spans="1:20">
      <c r="A31" s="3"/>
      <c r="B31" s="2" t="s">
        <v>47</v>
      </c>
      <c r="C31" s="12" t="s">
        <v>48</v>
      </c>
      <c r="D31" s="46"/>
      <c r="E31" s="113">
        <v>3263.6</v>
      </c>
      <c r="F31" s="114">
        <v>106.78</v>
      </c>
      <c r="G31" s="114">
        <v>0</v>
      </c>
      <c r="H31" s="114">
        <v>12928.99</v>
      </c>
      <c r="I31" s="114">
        <v>0</v>
      </c>
      <c r="J31" s="114">
        <v>20848.310000000001</v>
      </c>
      <c r="K31" s="114">
        <v>-37147.68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3">
        <f t="shared" si="4"/>
        <v>0</v>
      </c>
      <c r="R31" s="49"/>
      <c r="S31" s="14">
        <f t="shared" si="5"/>
        <v>0</v>
      </c>
      <c r="T31" s="50" t="s">
        <v>62</v>
      </c>
    </row>
    <row r="32" spans="1:20">
      <c r="A32" s="3"/>
      <c r="B32" s="2" t="s">
        <v>49</v>
      </c>
      <c r="C32" s="12" t="s">
        <v>50</v>
      </c>
      <c r="D32" s="46"/>
      <c r="E32" s="72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13">
        <f t="shared" si="4"/>
        <v>0</v>
      </c>
      <c r="R32" s="49"/>
      <c r="S32" s="14">
        <f t="shared" si="5"/>
        <v>0</v>
      </c>
      <c r="T32" s="50" t="s">
        <v>62</v>
      </c>
    </row>
    <row r="33" spans="1:20">
      <c r="A33" s="3"/>
      <c r="B33" s="2" t="s">
        <v>51</v>
      </c>
      <c r="C33" s="12" t="s">
        <v>52</v>
      </c>
      <c r="D33" s="46"/>
      <c r="E33" s="49"/>
      <c r="F33" s="1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13">
        <f t="shared" si="4"/>
        <v>0</v>
      </c>
      <c r="R33" s="49"/>
      <c r="S33" s="14">
        <f t="shared" si="5"/>
        <v>0</v>
      </c>
      <c r="T33" s="50" t="s">
        <v>62</v>
      </c>
    </row>
    <row r="34" spans="1:20">
      <c r="A34" s="3"/>
      <c r="B34" s="2" t="s">
        <v>53</v>
      </c>
      <c r="C34" s="12"/>
      <c r="D34" s="46"/>
      <c r="E34" s="72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13">
        <f t="shared" si="4"/>
        <v>0</v>
      </c>
      <c r="R34" s="49"/>
      <c r="S34" s="14">
        <f t="shared" si="5"/>
        <v>0</v>
      </c>
      <c r="T34" s="50" t="s">
        <v>62</v>
      </c>
    </row>
    <row r="35" spans="1:20" ht="16.5" thickBot="1">
      <c r="A35" s="3"/>
      <c r="B35" s="10" t="s">
        <v>54</v>
      </c>
      <c r="C35" s="15"/>
      <c r="D35" s="51"/>
      <c r="E35" s="1">
        <f t="shared" ref="E35:T35" si="6">SUM(E25:E34)</f>
        <v>215953.54</v>
      </c>
      <c r="F35" s="1">
        <f t="shared" si="6"/>
        <v>326083.79000000004</v>
      </c>
      <c r="G35" s="1">
        <f t="shared" si="6"/>
        <v>402434.91999999993</v>
      </c>
      <c r="H35" s="1">
        <f t="shared" si="6"/>
        <v>379981.54999999987</v>
      </c>
      <c r="I35" s="1">
        <f t="shared" si="6"/>
        <v>354705.65999999974</v>
      </c>
      <c r="J35" s="1">
        <f t="shared" si="6"/>
        <v>330215.5</v>
      </c>
      <c r="K35" s="1">
        <f t="shared" si="6"/>
        <v>363526.44766902755</v>
      </c>
      <c r="L35" s="1">
        <f t="shared" si="6"/>
        <v>379128.61353959492</v>
      </c>
      <c r="M35" s="1">
        <f t="shared" si="6"/>
        <v>428006.79117341927</v>
      </c>
      <c r="N35" s="1">
        <f t="shared" si="6"/>
        <v>368610.1794117525</v>
      </c>
      <c r="O35" s="1">
        <f t="shared" si="6"/>
        <v>441939.1167002669</v>
      </c>
      <c r="P35" s="1">
        <f t="shared" si="6"/>
        <v>429265.93407678523</v>
      </c>
      <c r="Q35" s="1">
        <f t="shared" si="6"/>
        <v>4419852.0425708452</v>
      </c>
      <c r="R35" s="1">
        <f t="shared" si="6"/>
        <v>81488.270430176519</v>
      </c>
      <c r="S35" s="16">
        <f>SUM(Q35:R35)</f>
        <v>4501340.3130010217</v>
      </c>
      <c r="T35" s="1">
        <f t="shared" si="6"/>
        <v>0</v>
      </c>
    </row>
    <row r="36" spans="1:20" ht="16.5" thickTop="1">
      <c r="A36" s="3" t="s">
        <v>55</v>
      </c>
      <c r="B36" s="10" t="s">
        <v>86</v>
      </c>
      <c r="C36" s="17" t="s">
        <v>62</v>
      </c>
      <c r="D36" s="52"/>
      <c r="E36" s="47"/>
      <c r="F36" s="47" t="s">
        <v>62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>
      <c r="A37" s="3"/>
      <c r="B37" s="18" t="s">
        <v>87</v>
      </c>
      <c r="C37" s="19"/>
      <c r="D37" s="52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>
      <c r="A38" s="3"/>
      <c r="B38" s="2" t="s">
        <v>71</v>
      </c>
      <c r="C38" s="20" t="s">
        <v>72</v>
      </c>
      <c r="D38" s="53"/>
      <c r="E38" s="49">
        <v>681544</v>
      </c>
      <c r="F38" s="49">
        <v>82641</v>
      </c>
      <c r="G38" s="49">
        <v>382386</v>
      </c>
      <c r="H38" s="49">
        <v>21670</v>
      </c>
      <c r="I38" s="49">
        <v>0</v>
      </c>
      <c r="J38" s="49">
        <v>-800</v>
      </c>
      <c r="K38" s="49">
        <v>42149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21">
        <f t="shared" ref="Q38:Q48" si="7">SUM(E38:P38)</f>
        <v>1209590</v>
      </c>
      <c r="R38" s="49">
        <v>104741</v>
      </c>
      <c r="S38" s="13">
        <f>SUM(P38:Q38)</f>
        <v>1209590</v>
      </c>
      <c r="T38" s="54" t="s">
        <v>62</v>
      </c>
    </row>
    <row r="39" spans="1:20">
      <c r="A39" s="3"/>
      <c r="B39" s="2" t="s">
        <v>73</v>
      </c>
      <c r="C39" s="22" t="s">
        <v>75</v>
      </c>
      <c r="D39" s="53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21">
        <f>SUM(E39:P39)</f>
        <v>0</v>
      </c>
      <c r="R39" s="49"/>
      <c r="S39" s="14">
        <f>SUM(Q39:R39)</f>
        <v>0</v>
      </c>
      <c r="T39" s="54" t="s">
        <v>62</v>
      </c>
    </row>
    <row r="40" spans="1:20">
      <c r="A40" s="3"/>
      <c r="B40" s="2" t="s">
        <v>74</v>
      </c>
      <c r="C40" s="22">
        <v>9330</v>
      </c>
      <c r="D40" s="53"/>
      <c r="E40" s="49">
        <v>0</v>
      </c>
      <c r="F40" s="49">
        <v>48429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21">
        <f t="shared" si="7"/>
        <v>48429</v>
      </c>
      <c r="R40" s="49">
        <v>0</v>
      </c>
      <c r="S40" s="14">
        <f>SUM(Q40:R40)</f>
        <v>48429</v>
      </c>
      <c r="T40" s="54" t="s">
        <v>62</v>
      </c>
    </row>
    <row r="41" spans="1:20" ht="16.5" thickBot="1">
      <c r="A41" s="2"/>
      <c r="B41" s="23" t="s">
        <v>76</v>
      </c>
      <c r="C41" s="24" t="s">
        <v>90</v>
      </c>
      <c r="D41" s="38"/>
      <c r="J41" s="38">
        <v>4482</v>
      </c>
      <c r="K41" s="38">
        <v>751</v>
      </c>
      <c r="L41" s="38">
        <v>751</v>
      </c>
      <c r="M41" s="38">
        <v>751</v>
      </c>
      <c r="N41" s="38">
        <v>751</v>
      </c>
      <c r="O41" s="38">
        <v>751</v>
      </c>
      <c r="P41" s="38">
        <v>751</v>
      </c>
      <c r="Q41" s="21">
        <f t="shared" si="7"/>
        <v>8988</v>
      </c>
      <c r="R41" s="38">
        <v>30605</v>
      </c>
      <c r="S41" s="14">
        <f>SUM(Q41:R41)</f>
        <v>39593</v>
      </c>
    </row>
    <row r="42" spans="1:20" ht="16.5" thickBot="1">
      <c r="A42" s="25" t="s">
        <v>62</v>
      </c>
      <c r="B42" s="23" t="s">
        <v>88</v>
      </c>
      <c r="C42" s="24" t="s">
        <v>89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27">
        <f t="shared" si="7"/>
        <v>0</v>
      </c>
      <c r="R42" s="56"/>
      <c r="S42" s="26">
        <f>SUM(Q42:R42)</f>
        <v>0</v>
      </c>
      <c r="T42" s="57" t="s">
        <v>62</v>
      </c>
    </row>
    <row r="43" spans="1:20">
      <c r="A43" s="28"/>
      <c r="B43" s="29" t="s">
        <v>91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1:20">
      <c r="A44" s="3"/>
      <c r="B44" s="30" t="s">
        <v>78</v>
      </c>
      <c r="C44" s="20" t="s">
        <v>77</v>
      </c>
      <c r="D44" s="53"/>
      <c r="E44" s="49">
        <v>70786</v>
      </c>
      <c r="F44" s="49">
        <v>22090</v>
      </c>
      <c r="G44" s="49">
        <v>35419</v>
      </c>
      <c r="H44" s="49">
        <v>-12109</v>
      </c>
      <c r="I44" s="49">
        <v>-41156</v>
      </c>
      <c r="J44" s="49">
        <v>41422</v>
      </c>
      <c r="K44" s="49">
        <v>21800</v>
      </c>
      <c r="L44" s="49">
        <v>-1855</v>
      </c>
      <c r="M44" s="49">
        <v>-1855</v>
      </c>
      <c r="N44" s="49">
        <v>-1855</v>
      </c>
      <c r="O44" s="49">
        <v>-1855</v>
      </c>
      <c r="P44" s="49">
        <v>-1855</v>
      </c>
      <c r="Q44" s="21">
        <f t="shared" si="7"/>
        <v>128977</v>
      </c>
      <c r="R44" s="49">
        <v>-157064</v>
      </c>
      <c r="S44" s="14">
        <f t="shared" ref="S44:S50" si="8">SUM(Q44:R44)</f>
        <v>-28087</v>
      </c>
      <c r="T44" s="54" t="s">
        <v>62</v>
      </c>
    </row>
    <row r="45" spans="1:20">
      <c r="A45" s="3"/>
      <c r="B45" s="30" t="s">
        <v>79</v>
      </c>
      <c r="C45" s="22">
        <v>9640</v>
      </c>
      <c r="D45" s="53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21">
        <f t="shared" si="7"/>
        <v>0</v>
      </c>
      <c r="R45" s="49"/>
      <c r="S45" s="14">
        <f t="shared" si="8"/>
        <v>0</v>
      </c>
      <c r="T45" s="54" t="s">
        <v>62</v>
      </c>
    </row>
    <row r="46" spans="1:20">
      <c r="A46" s="3"/>
      <c r="B46" s="30" t="s">
        <v>80</v>
      </c>
      <c r="C46" s="22" t="s">
        <v>92</v>
      </c>
      <c r="D46" s="53"/>
      <c r="E46" s="49">
        <v>-28423</v>
      </c>
      <c r="F46" s="49">
        <v>-23193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21">
        <f t="shared" si="7"/>
        <v>-51616</v>
      </c>
      <c r="R46" s="49">
        <v>-140772</v>
      </c>
      <c r="S46" s="14">
        <f t="shared" si="8"/>
        <v>-192388</v>
      </c>
      <c r="T46" s="54"/>
    </row>
    <row r="47" spans="1:20">
      <c r="A47" s="3"/>
      <c r="B47" s="30" t="s">
        <v>93</v>
      </c>
      <c r="C47" s="22" t="s">
        <v>94</v>
      </c>
      <c r="D47" s="53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21">
        <f t="shared" si="7"/>
        <v>0</v>
      </c>
      <c r="R47" s="49"/>
      <c r="S47" s="31">
        <f t="shared" si="8"/>
        <v>0</v>
      </c>
      <c r="T47" s="54" t="s">
        <v>62</v>
      </c>
    </row>
    <row r="48" spans="1:20" s="60" customFormat="1" ht="16.5" thickBot="1">
      <c r="A48" s="32"/>
      <c r="B48" s="33" t="s">
        <v>95</v>
      </c>
      <c r="C48" s="34" t="s">
        <v>62</v>
      </c>
      <c r="D48" s="58"/>
      <c r="E48" s="35">
        <f t="shared" ref="E48:P48" si="9">SUM(E38:E42)-SUM(E44:E47)</f>
        <v>639181</v>
      </c>
      <c r="F48" s="35">
        <f>SUM(F38:F42)-SUM(F44:F47)</f>
        <v>132173</v>
      </c>
      <c r="G48" s="35">
        <f t="shared" si="9"/>
        <v>346967</v>
      </c>
      <c r="H48" s="35">
        <f t="shared" si="9"/>
        <v>33779</v>
      </c>
      <c r="I48" s="35">
        <f t="shared" si="9"/>
        <v>41156</v>
      </c>
      <c r="J48" s="35">
        <f t="shared" si="9"/>
        <v>-37740</v>
      </c>
      <c r="K48" s="35">
        <f t="shared" si="9"/>
        <v>21100</v>
      </c>
      <c r="L48" s="35">
        <f t="shared" si="9"/>
        <v>2606</v>
      </c>
      <c r="M48" s="35">
        <f t="shared" si="9"/>
        <v>2606</v>
      </c>
      <c r="N48" s="35">
        <f t="shared" si="9"/>
        <v>2606</v>
      </c>
      <c r="O48" s="35">
        <f t="shared" si="9"/>
        <v>2606</v>
      </c>
      <c r="P48" s="35">
        <f t="shared" si="9"/>
        <v>2606</v>
      </c>
      <c r="Q48" s="35">
        <f t="shared" si="7"/>
        <v>1189646</v>
      </c>
      <c r="R48" s="35">
        <f>SUM(R38:R42)-SUM(R44:R47)</f>
        <v>433182</v>
      </c>
      <c r="S48" s="36">
        <f t="shared" si="8"/>
        <v>1622828</v>
      </c>
      <c r="T48" s="59" t="s">
        <v>62</v>
      </c>
    </row>
    <row r="49" spans="1:20" ht="16.5" thickTop="1">
      <c r="A49" s="3" t="s">
        <v>56</v>
      </c>
      <c r="B49" s="70" t="s">
        <v>61</v>
      </c>
      <c r="C49" s="11"/>
      <c r="D49" s="45"/>
      <c r="E49" s="63">
        <f t="shared" ref="E49:R49" si="10">E23-E35+E48</f>
        <v>442199.45999999996</v>
      </c>
      <c r="F49" s="63">
        <f t="shared" si="10"/>
        <v>-33777.790000000037</v>
      </c>
      <c r="G49" s="63">
        <f t="shared" si="10"/>
        <v>54321.080000000075</v>
      </c>
      <c r="H49" s="63">
        <f t="shared" si="10"/>
        <v>191072.45000000013</v>
      </c>
      <c r="I49" s="63">
        <f t="shared" si="10"/>
        <v>99165.340000000258</v>
      </c>
      <c r="J49" s="63">
        <f t="shared" si="10"/>
        <v>-78877.5</v>
      </c>
      <c r="K49" s="63">
        <f t="shared" si="10"/>
        <v>54052.228063691349</v>
      </c>
      <c r="L49" s="63">
        <f t="shared" si="10"/>
        <v>-22849.110262542614</v>
      </c>
      <c r="M49" s="63">
        <f t="shared" si="10"/>
        <v>-173378.63610736697</v>
      </c>
      <c r="N49" s="63">
        <f t="shared" si="10"/>
        <v>2978.4564876331715</v>
      </c>
      <c r="O49" s="63">
        <f t="shared" si="10"/>
        <v>-225448.39175654794</v>
      </c>
      <c r="P49" s="63">
        <f t="shared" si="10"/>
        <v>-64409.05734406627</v>
      </c>
      <c r="Q49" s="63">
        <f t="shared" si="10"/>
        <v>245048.52908080164</v>
      </c>
      <c r="R49" s="63">
        <f t="shared" si="10"/>
        <v>1201194.4944868325</v>
      </c>
      <c r="S49" s="50" t="s">
        <v>62</v>
      </c>
      <c r="T49" s="65" t="s">
        <v>62</v>
      </c>
    </row>
    <row r="50" spans="1:20">
      <c r="A50" s="3"/>
      <c r="B50" s="70"/>
      <c r="C50" s="11"/>
      <c r="D50" s="45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14">
        <f t="shared" si="8"/>
        <v>0</v>
      </c>
      <c r="T50" s="66"/>
    </row>
    <row r="51" spans="1:20">
      <c r="A51" s="3" t="s">
        <v>57</v>
      </c>
      <c r="B51" s="30" t="s">
        <v>58</v>
      </c>
      <c r="C51" s="11"/>
      <c r="D51" s="45"/>
      <c r="E51" s="13">
        <f t="shared" ref="E51:Q51" si="11">E8+E49</f>
        <v>939910.46</v>
      </c>
      <c r="F51" s="13">
        <f t="shared" si="11"/>
        <v>906132.66999999993</v>
      </c>
      <c r="G51" s="13">
        <f t="shared" si="11"/>
        <v>960453.75</v>
      </c>
      <c r="H51" s="13">
        <f t="shared" si="11"/>
        <v>1151526.2000000002</v>
      </c>
      <c r="I51" s="13">
        <f t="shared" si="11"/>
        <v>1250691.5400000005</v>
      </c>
      <c r="J51" s="13">
        <f t="shared" si="11"/>
        <v>1171814.0400000005</v>
      </c>
      <c r="K51" s="13">
        <f t="shared" si="11"/>
        <v>1225866.2680636919</v>
      </c>
      <c r="L51" s="13">
        <f t="shared" si="11"/>
        <v>1203017.1578011494</v>
      </c>
      <c r="M51" s="13">
        <f t="shared" si="11"/>
        <v>1029638.5216937824</v>
      </c>
      <c r="N51" s="13">
        <f t="shared" si="11"/>
        <v>1032616.9781814156</v>
      </c>
      <c r="O51" s="13">
        <f t="shared" si="11"/>
        <v>807168.58642486762</v>
      </c>
      <c r="P51" s="13">
        <f t="shared" si="11"/>
        <v>742759.52908080141</v>
      </c>
      <c r="Q51" s="13">
        <f t="shared" si="11"/>
        <v>12421595.70124571</v>
      </c>
      <c r="R51" s="47"/>
      <c r="S51" s="14"/>
      <c r="T51" s="54"/>
    </row>
    <row r="52" spans="1:20">
      <c r="A52" s="3" t="s">
        <v>59</v>
      </c>
      <c r="B52" s="30" t="s">
        <v>60</v>
      </c>
      <c r="C52" s="11"/>
      <c r="D52" s="45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14">
        <f>SUM(Q52:R52)</f>
        <v>0</v>
      </c>
      <c r="T52" s="54" t="s">
        <v>62</v>
      </c>
    </row>
  </sheetData>
  <sheetProtection password="D145" sheet="1"/>
  <customSheetViews>
    <customSheetView guid="{C97D02EC-8935-42F6-BE1B-4957E2CBEFE2}" showPageBreaks="1" fitToPage="1" view="pageLayout">
      <selection activeCell="D11" sqref="D11"/>
      <pageMargins left="0" right="0" top="1" bottom="1" header="0.5" footer="0.5"/>
      <printOptions gridLines="1"/>
      <pageSetup paperSize="5" scale="63" fitToHeight="0" orientation="landscape" r:id="rId1"/>
      <headerFooter alignWithMargins="0">
        <oddHeader>&amp;C&amp;"Times New Roman,Bold"&amp;16 2014-2015 1st Interim
Projected Cashflow Worksheet</oddHeader>
        <oddFooter>&amp;R&amp;8
A-8  Cash Flow</oddFooter>
      </headerFooter>
    </customSheetView>
  </customSheetViews>
  <mergeCells count="18">
    <mergeCell ref="M49:M50"/>
    <mergeCell ref="N49:N50"/>
    <mergeCell ref="A5:C5"/>
    <mergeCell ref="B49:B50"/>
    <mergeCell ref="E49:E50"/>
    <mergeCell ref="F49:F50"/>
    <mergeCell ref="G49:G50"/>
    <mergeCell ref="H49:H50"/>
    <mergeCell ref="A1:T3"/>
    <mergeCell ref="O49:O50"/>
    <mergeCell ref="P49:P50"/>
    <mergeCell ref="Q49:Q50"/>
    <mergeCell ref="R49:R50"/>
    <mergeCell ref="T49:T50"/>
    <mergeCell ref="I49:I50"/>
    <mergeCell ref="J49:J50"/>
    <mergeCell ref="K49:K50"/>
    <mergeCell ref="L49:L50"/>
  </mergeCells>
  <printOptions gridLines="1"/>
  <pageMargins left="0" right="0" top="1" bottom="1" header="0.5" footer="0.5"/>
  <pageSetup paperSize="5" scale="63" fitToHeight="0" orientation="landscape" r:id="rId2"/>
  <headerFooter alignWithMargins="0">
    <oddHeader>&amp;C&amp;"Times New Roman,Bold"&amp;16 Reporting Period:  
Projected Cashflow Worksheet</oddHeader>
    <oddFooter>&amp;R&amp;8
A-8  Cash Flow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selection activeCell="E51" sqref="E51"/>
    </sheetView>
  </sheetViews>
  <sheetFormatPr defaultRowHeight="15.75"/>
  <cols>
    <col min="1" max="1" width="3.375" style="40" customWidth="1"/>
    <col min="2" max="2" width="29.375" style="38" customWidth="1"/>
    <col min="3" max="3" width="11.375" style="48" bestFit="1" customWidth="1"/>
    <col min="4" max="4" width="11.375" style="48" customWidth="1"/>
    <col min="5" max="20" width="12.625" style="38" customWidth="1"/>
    <col min="21" max="16384" width="9" style="38"/>
  </cols>
  <sheetData>
    <row r="1" spans="1:20">
      <c r="A1" s="62" t="s">
        <v>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27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5" spans="1:20">
      <c r="A5" s="67" t="s">
        <v>98</v>
      </c>
      <c r="B5" s="68"/>
      <c r="C5" s="69"/>
      <c r="D5" s="37" t="s">
        <v>69</v>
      </c>
      <c r="T5" s="39" t="s">
        <v>62</v>
      </c>
    </row>
    <row r="6" spans="1:20" s="40" customFormat="1">
      <c r="B6" s="4"/>
      <c r="C6" s="5" t="s">
        <v>0</v>
      </c>
      <c r="D6" s="5" t="s">
        <v>70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81</v>
      </c>
    </row>
    <row r="7" spans="1:20">
      <c r="A7" s="3"/>
      <c r="B7" s="6" t="s">
        <v>68</v>
      </c>
      <c r="C7" s="41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>
      <c r="A8" s="4" t="s">
        <v>16</v>
      </c>
      <c r="B8" s="7" t="s">
        <v>17</v>
      </c>
      <c r="C8" s="5">
        <v>9110</v>
      </c>
      <c r="D8" s="61">
        <v>742756</v>
      </c>
      <c r="E8" s="8">
        <f>D8</f>
        <v>742756</v>
      </c>
      <c r="F8" s="8">
        <f>E51</f>
        <v>1284411.8464390705</v>
      </c>
      <c r="G8" s="8">
        <f t="shared" ref="G8:P8" si="0">F51</f>
        <v>1009426.8840139706</v>
      </c>
      <c r="H8" s="8">
        <f t="shared" si="0"/>
        <v>848419.52243093529</v>
      </c>
      <c r="I8" s="8">
        <f t="shared" si="0"/>
        <v>945790.99467799545</v>
      </c>
      <c r="J8" s="8">
        <f t="shared" si="0"/>
        <v>838388.74839714507</v>
      </c>
      <c r="K8" s="8">
        <f t="shared" si="0"/>
        <v>802142.81895597209</v>
      </c>
      <c r="L8" s="8">
        <f t="shared" si="0"/>
        <v>849295.13382588385</v>
      </c>
      <c r="M8" s="8">
        <f t="shared" si="0"/>
        <v>762583.04373217502</v>
      </c>
      <c r="N8" s="8">
        <f t="shared" si="0"/>
        <v>739980.95764039981</v>
      </c>
      <c r="O8" s="8">
        <f t="shared" si="0"/>
        <v>1096202.2462633795</v>
      </c>
      <c r="P8" s="8">
        <f t="shared" si="0"/>
        <v>1019004.2414494393</v>
      </c>
      <c r="Q8" s="8">
        <f>SUM(E8:P8)</f>
        <v>10938402.437826367</v>
      </c>
      <c r="R8" s="44"/>
      <c r="S8" s="9">
        <f>SUM(Q8:R8)</f>
        <v>10938402.437826367</v>
      </c>
      <c r="T8" s="44"/>
    </row>
    <row r="9" spans="1:20">
      <c r="A9" s="3" t="s">
        <v>18</v>
      </c>
      <c r="B9" s="10" t="s">
        <v>19</v>
      </c>
      <c r="C9" s="11" t="s">
        <v>62</v>
      </c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>
      <c r="A10" s="3"/>
      <c r="B10" s="2" t="s">
        <v>82</v>
      </c>
      <c r="C10" s="11" t="s">
        <v>62</v>
      </c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>
      <c r="A11" s="3"/>
      <c r="B11" s="2" t="s">
        <v>83</v>
      </c>
      <c r="C11" s="12">
        <v>8011</v>
      </c>
      <c r="D11" s="46"/>
      <c r="E11" s="115">
        <v>0</v>
      </c>
      <c r="F11" s="116">
        <v>73853.851565231205</v>
      </c>
      <c r="G11" s="116">
        <v>73853.851565231205</v>
      </c>
      <c r="H11" s="116">
        <v>132936.93281741618</v>
      </c>
      <c r="I11" s="116">
        <v>132936.93281741618</v>
      </c>
      <c r="J11" s="116">
        <v>132936.93281741618</v>
      </c>
      <c r="K11" s="116">
        <v>132936.93281741618</v>
      </c>
      <c r="L11" s="116">
        <v>132936.93281741618</v>
      </c>
      <c r="M11" s="116">
        <v>186819.12655649133</v>
      </c>
      <c r="N11" s="116">
        <v>186819.12655649133</v>
      </c>
      <c r="O11" s="116">
        <v>186819.12655649133</v>
      </c>
      <c r="P11" s="116">
        <v>186819.12655649133</v>
      </c>
      <c r="Q11" s="13">
        <f>SUM(E11:P11)</f>
        <v>1559668.8734435083</v>
      </c>
      <c r="R11" s="117">
        <v>186819.12655649171</v>
      </c>
      <c r="S11" s="13">
        <f>SUM(Q11:R11)</f>
        <v>1746488</v>
      </c>
      <c r="T11" s="49" t="s">
        <v>62</v>
      </c>
    </row>
    <row r="12" spans="1:20">
      <c r="A12" s="3"/>
      <c r="B12" s="2" t="s">
        <v>84</v>
      </c>
      <c r="C12" s="12">
        <v>8012</v>
      </c>
      <c r="D12" s="46"/>
      <c r="E12" s="119">
        <v>0</v>
      </c>
      <c r="F12" s="118">
        <v>0</v>
      </c>
      <c r="G12" s="118">
        <v>0</v>
      </c>
      <c r="H12" s="118">
        <v>181621.9025</v>
      </c>
      <c r="I12" s="118">
        <v>0</v>
      </c>
      <c r="J12" s="118">
        <v>0</v>
      </c>
      <c r="K12" s="118">
        <v>181621.9025</v>
      </c>
      <c r="L12" s="118">
        <v>0</v>
      </c>
      <c r="M12" s="118">
        <v>0</v>
      </c>
      <c r="N12" s="118">
        <v>281001.90499999997</v>
      </c>
      <c r="O12" s="118">
        <v>0</v>
      </c>
      <c r="P12" s="118">
        <v>0</v>
      </c>
      <c r="Q12" s="13">
        <f t="shared" ref="Q12:Q22" si="1">SUM(E12:P12)</f>
        <v>644245.71</v>
      </c>
      <c r="R12" s="120">
        <v>214748.57000000007</v>
      </c>
      <c r="S12" s="13">
        <f t="shared" ref="S12:S22" si="2">SUM(Q12:R12)</f>
        <v>858994.28</v>
      </c>
      <c r="T12" s="49" t="s">
        <v>62</v>
      </c>
    </row>
    <row r="13" spans="1:20">
      <c r="A13" s="3"/>
      <c r="B13" s="2" t="s">
        <v>85</v>
      </c>
      <c r="C13" s="12">
        <v>8019</v>
      </c>
      <c r="D13" s="46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13">
        <f t="shared" si="1"/>
        <v>0</v>
      </c>
      <c r="R13" s="49"/>
      <c r="S13" s="13">
        <f t="shared" si="2"/>
        <v>0</v>
      </c>
      <c r="T13" s="49" t="s">
        <v>62</v>
      </c>
    </row>
    <row r="14" spans="1:20">
      <c r="A14" s="3"/>
      <c r="B14" s="2" t="s">
        <v>63</v>
      </c>
      <c r="C14" s="12" t="s">
        <v>64</v>
      </c>
      <c r="D14" s="46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13">
        <f t="shared" si="1"/>
        <v>0</v>
      </c>
      <c r="R14" s="49"/>
      <c r="S14" s="13">
        <f t="shared" si="2"/>
        <v>0</v>
      </c>
      <c r="T14" s="49" t="s">
        <v>62</v>
      </c>
    </row>
    <row r="15" spans="1:20">
      <c r="A15" s="3"/>
      <c r="B15" s="2" t="s">
        <v>65</v>
      </c>
      <c r="C15" s="12" t="s">
        <v>66</v>
      </c>
      <c r="D15" s="46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3">
        <f t="shared" si="1"/>
        <v>0</v>
      </c>
      <c r="R15" s="49"/>
      <c r="S15" s="13">
        <f>SUM(Q15:R15)</f>
        <v>0</v>
      </c>
      <c r="T15" s="49" t="s">
        <v>62</v>
      </c>
    </row>
    <row r="16" spans="1:20">
      <c r="A16" s="3"/>
      <c r="B16" s="2" t="s">
        <v>67</v>
      </c>
      <c r="C16" s="12">
        <v>8096</v>
      </c>
      <c r="D16" s="46"/>
      <c r="E16" s="121">
        <v>0</v>
      </c>
      <c r="F16" s="122">
        <v>0</v>
      </c>
      <c r="G16" s="122">
        <v>54299.723399999995</v>
      </c>
      <c r="H16" s="122">
        <v>108599.44679999999</v>
      </c>
      <c r="I16" s="122">
        <v>72399.631200000003</v>
      </c>
      <c r="J16" s="122">
        <v>72399.631200000003</v>
      </c>
      <c r="K16" s="122">
        <v>72399.631200000003</v>
      </c>
      <c r="L16" s="122">
        <v>72399.631200000003</v>
      </c>
      <c r="M16" s="122">
        <v>72399.631200000003</v>
      </c>
      <c r="N16" s="122">
        <v>181721.46459999998</v>
      </c>
      <c r="O16" s="122">
        <v>90860.732299999989</v>
      </c>
      <c r="P16" s="122">
        <v>90860.732299999989</v>
      </c>
      <c r="Q16" s="13">
        <f t="shared" si="1"/>
        <v>888340.25540000002</v>
      </c>
      <c r="R16" s="123">
        <v>181721.46459999995</v>
      </c>
      <c r="S16" s="13">
        <f t="shared" si="2"/>
        <v>1070061.72</v>
      </c>
      <c r="T16" s="49" t="s">
        <v>62</v>
      </c>
    </row>
    <row r="17" spans="1:20">
      <c r="A17" s="3"/>
      <c r="B17" s="2" t="s">
        <v>20</v>
      </c>
      <c r="C17" s="12" t="s">
        <v>21</v>
      </c>
      <c r="D17" s="46"/>
      <c r="E17" s="124">
        <v>0</v>
      </c>
      <c r="F17" s="125">
        <v>0</v>
      </c>
      <c r="G17" s="125">
        <v>80420</v>
      </c>
      <c r="H17" s="125">
        <v>0</v>
      </c>
      <c r="I17" s="125">
        <v>20379.885200000001</v>
      </c>
      <c r="J17" s="125">
        <v>85914.885200000004</v>
      </c>
      <c r="K17" s="125">
        <v>5494.8852000000006</v>
      </c>
      <c r="L17" s="125">
        <v>20379.885200000001</v>
      </c>
      <c r="M17" s="125">
        <v>85914.885200000004</v>
      </c>
      <c r="N17" s="125">
        <v>27307.385200000001</v>
      </c>
      <c r="O17" s="125">
        <v>20379.885200000001</v>
      </c>
      <c r="P17" s="125">
        <v>85914.885200000004</v>
      </c>
      <c r="Q17" s="13">
        <f t="shared" si="1"/>
        <v>432106.58160000003</v>
      </c>
      <c r="R17" s="126">
        <v>47687.270399999994</v>
      </c>
      <c r="S17" s="13">
        <f t="shared" si="2"/>
        <v>479793.85200000001</v>
      </c>
      <c r="T17" s="49" t="s">
        <v>62</v>
      </c>
    </row>
    <row r="18" spans="1:20">
      <c r="A18" s="3"/>
      <c r="B18" s="2" t="s">
        <v>22</v>
      </c>
      <c r="C18" s="12" t="s">
        <v>23</v>
      </c>
      <c r="D18" s="46"/>
      <c r="E18" s="127">
        <v>12625.386583333351</v>
      </c>
      <c r="F18" s="128">
        <v>12625.386583333351</v>
      </c>
      <c r="G18" s="128">
        <v>22725.695850000029</v>
      </c>
      <c r="H18" s="128">
        <v>22725.695850000029</v>
      </c>
      <c r="I18" s="128">
        <v>22954.649400000028</v>
      </c>
      <c r="J18" s="128">
        <v>45544.192950000033</v>
      </c>
      <c r="K18" s="128">
        <v>22954.649400000028</v>
      </c>
      <c r="L18" s="128">
        <v>42616.27821036664</v>
      </c>
      <c r="M18" s="128">
        <v>23604.918066666636</v>
      </c>
      <c r="N18" s="128">
        <v>23604.918066666636</v>
      </c>
      <c r="O18" s="128">
        <v>42616.27821036664</v>
      </c>
      <c r="P18" s="128">
        <v>40404.918066666636</v>
      </c>
      <c r="Q18" s="13">
        <f t="shared" si="1"/>
        <v>335002.96723740007</v>
      </c>
      <c r="R18" s="129">
        <v>52350.909962999991</v>
      </c>
      <c r="S18" s="13">
        <f t="shared" si="2"/>
        <v>387353.87720040005</v>
      </c>
      <c r="T18" s="49" t="s">
        <v>62</v>
      </c>
    </row>
    <row r="19" spans="1:20">
      <c r="A19" s="3"/>
      <c r="B19" s="2" t="s">
        <v>24</v>
      </c>
      <c r="C19" s="12" t="s">
        <v>25</v>
      </c>
      <c r="D19" s="46"/>
      <c r="E19" s="49">
        <v>11432</v>
      </c>
      <c r="F19" s="49">
        <v>11432</v>
      </c>
      <c r="G19" s="49">
        <v>19232</v>
      </c>
      <c r="H19" s="49">
        <v>14864</v>
      </c>
      <c r="I19" s="49">
        <v>14864</v>
      </c>
      <c r="J19" s="49">
        <v>14864</v>
      </c>
      <c r="K19" s="49">
        <v>12889</v>
      </c>
      <c r="L19" s="49">
        <v>12889</v>
      </c>
      <c r="M19" s="49">
        <v>12889</v>
      </c>
      <c r="N19" s="49">
        <v>12889</v>
      </c>
      <c r="O19" s="49">
        <v>12889</v>
      </c>
      <c r="P19" s="49">
        <v>72473</v>
      </c>
      <c r="Q19" s="13">
        <f t="shared" si="1"/>
        <v>223606</v>
      </c>
      <c r="R19" s="49"/>
      <c r="S19" s="13">
        <f t="shared" si="2"/>
        <v>223606</v>
      </c>
      <c r="T19" s="49" t="s">
        <v>62</v>
      </c>
    </row>
    <row r="20" spans="1:20">
      <c r="A20" s="3"/>
      <c r="B20" s="2" t="s">
        <v>26</v>
      </c>
      <c r="C20" s="12" t="s">
        <v>27</v>
      </c>
      <c r="D20" s="46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3">
        <f t="shared" si="1"/>
        <v>0</v>
      </c>
      <c r="R20" s="49"/>
      <c r="S20" s="13">
        <f t="shared" si="2"/>
        <v>0</v>
      </c>
      <c r="T20" s="49" t="s">
        <v>62</v>
      </c>
    </row>
    <row r="21" spans="1:20">
      <c r="A21" s="3"/>
      <c r="B21" s="2" t="s">
        <v>28</v>
      </c>
      <c r="C21" s="12" t="s">
        <v>29</v>
      </c>
      <c r="D21" s="46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13">
        <f t="shared" si="1"/>
        <v>0</v>
      </c>
      <c r="R21" s="49"/>
      <c r="S21" s="13">
        <f t="shared" si="2"/>
        <v>0</v>
      </c>
      <c r="T21" s="49" t="s">
        <v>62</v>
      </c>
    </row>
    <row r="22" spans="1:20">
      <c r="A22" s="3"/>
      <c r="B22" s="2" t="s">
        <v>30</v>
      </c>
      <c r="C22" s="12" t="s">
        <v>31</v>
      </c>
      <c r="D22" s="4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13">
        <f t="shared" si="1"/>
        <v>0</v>
      </c>
      <c r="R22" s="49"/>
      <c r="S22" s="13">
        <f t="shared" si="2"/>
        <v>0</v>
      </c>
      <c r="T22" s="49" t="s">
        <v>62</v>
      </c>
    </row>
    <row r="23" spans="1:20" ht="16.5" thickBot="1">
      <c r="A23" s="3"/>
      <c r="B23" s="10" t="s">
        <v>32</v>
      </c>
      <c r="C23" s="11"/>
      <c r="D23" s="46"/>
      <c r="E23" s="1">
        <f>SUM(E11:E22)</f>
        <v>24057.386583333351</v>
      </c>
      <c r="F23" s="1">
        <f t="shared" ref="F23:T23" si="3">SUM(F11:F22)</f>
        <v>97911.23814856456</v>
      </c>
      <c r="G23" s="1">
        <f t="shared" si="3"/>
        <v>250531.27081523123</v>
      </c>
      <c r="H23" s="1">
        <f t="shared" si="3"/>
        <v>460747.97796741617</v>
      </c>
      <c r="I23" s="1">
        <f t="shared" si="3"/>
        <v>263535.09861741622</v>
      </c>
      <c r="J23" s="1">
        <f t="shared" si="3"/>
        <v>351659.64216741623</v>
      </c>
      <c r="K23" s="1">
        <f t="shared" si="3"/>
        <v>428297.00111741625</v>
      </c>
      <c r="L23" s="1">
        <f t="shared" si="3"/>
        <v>281221.72742778284</v>
      </c>
      <c r="M23" s="1">
        <f t="shared" si="3"/>
        <v>381627.56102315796</v>
      </c>
      <c r="N23" s="1">
        <f t="shared" si="3"/>
        <v>713343.79942315794</v>
      </c>
      <c r="O23" s="1">
        <f t="shared" si="3"/>
        <v>353565.02226685802</v>
      </c>
      <c r="P23" s="1">
        <f t="shared" si="3"/>
        <v>476472.66212315799</v>
      </c>
      <c r="Q23" s="1">
        <f t="shared" si="3"/>
        <v>4082970.3876809087</v>
      </c>
      <c r="R23" s="1">
        <f t="shared" si="3"/>
        <v>683327.34151949175</v>
      </c>
      <c r="S23" s="1">
        <f>SUM(Q23:R23)</f>
        <v>4766297.7292004004</v>
      </c>
      <c r="T23" s="1">
        <f t="shared" si="3"/>
        <v>0</v>
      </c>
    </row>
    <row r="24" spans="1:20" ht="16.5" thickTop="1">
      <c r="A24" s="3" t="s">
        <v>33</v>
      </c>
      <c r="B24" s="10" t="s">
        <v>34</v>
      </c>
      <c r="C24" s="11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>
      <c r="A25" s="3"/>
      <c r="B25" s="2" t="s">
        <v>35</v>
      </c>
      <c r="C25" s="12" t="s">
        <v>36</v>
      </c>
      <c r="D25" s="46"/>
      <c r="E25" s="130">
        <v>36017.445250000004</v>
      </c>
      <c r="F25" s="131">
        <v>192921.53401</v>
      </c>
      <c r="G25" s="131">
        <v>190371.53401</v>
      </c>
      <c r="H25" s="131">
        <v>190371.53401</v>
      </c>
      <c r="I25" s="131">
        <v>190371.53401</v>
      </c>
      <c r="J25" s="131">
        <v>203121.53401</v>
      </c>
      <c r="K25" s="131">
        <v>192921.53401</v>
      </c>
      <c r="L25" s="131">
        <v>190371.53401</v>
      </c>
      <c r="M25" s="131">
        <v>190371.53401</v>
      </c>
      <c r="N25" s="131">
        <v>190371.53401</v>
      </c>
      <c r="O25" s="131">
        <v>248371.53401</v>
      </c>
      <c r="P25" s="131">
        <v>203121.53401</v>
      </c>
      <c r="Q25" s="13">
        <f>SUM(E25:P25)</f>
        <v>2218704.3193600005</v>
      </c>
      <c r="R25" s="49"/>
      <c r="S25" s="14">
        <f>SUM(Q25:R25)</f>
        <v>2218704.3193600005</v>
      </c>
      <c r="T25" s="50" t="s">
        <v>62</v>
      </c>
    </row>
    <row r="26" spans="1:20">
      <c r="A26" s="3"/>
      <c r="B26" s="2" t="s">
        <v>37</v>
      </c>
      <c r="C26" s="12" t="s">
        <v>38</v>
      </c>
      <c r="D26" s="46"/>
      <c r="E26" s="132">
        <v>14076.816000000001</v>
      </c>
      <c r="F26" s="133">
        <v>40838.538381818224</v>
      </c>
      <c r="G26" s="133">
        <v>40838.538381818224</v>
      </c>
      <c r="H26" s="133">
        <v>40838.538381818224</v>
      </c>
      <c r="I26" s="133">
        <v>40838.538381818224</v>
      </c>
      <c r="J26" s="133">
        <v>40838.538381818224</v>
      </c>
      <c r="K26" s="133">
        <v>40838.538381818224</v>
      </c>
      <c r="L26" s="133">
        <v>40838.538381818224</v>
      </c>
      <c r="M26" s="133">
        <v>40838.538381818224</v>
      </c>
      <c r="N26" s="133">
        <v>40838.538381818224</v>
      </c>
      <c r="O26" s="133">
        <v>40838.538381818224</v>
      </c>
      <c r="P26" s="133">
        <v>40838.538381818224</v>
      </c>
      <c r="Q26" s="13">
        <f t="shared" ref="Q26:Q34" si="4">SUM(E26:P26)</f>
        <v>463300.73820000043</v>
      </c>
      <c r="R26" s="49"/>
      <c r="S26" s="14">
        <f t="shared" ref="S26:S34" si="5">SUM(Q26:R26)</f>
        <v>463300.73820000043</v>
      </c>
      <c r="T26" s="50" t="s">
        <v>62</v>
      </c>
    </row>
    <row r="27" spans="1:20">
      <c r="A27" s="3"/>
      <c r="B27" s="2" t="s">
        <v>39</v>
      </c>
      <c r="C27" s="12" t="s">
        <v>40</v>
      </c>
      <c r="D27" s="46"/>
      <c r="E27" s="134">
        <v>65171.69654319308</v>
      </c>
      <c r="F27" s="135">
        <v>67852.395619712886</v>
      </c>
      <c r="G27" s="135">
        <v>70737.575277648371</v>
      </c>
      <c r="H27" s="135">
        <v>67373.900277648369</v>
      </c>
      <c r="I27" s="135">
        <v>66813.287777648366</v>
      </c>
      <c r="J27" s="135">
        <v>69205.764487971028</v>
      </c>
      <c r="K27" s="135">
        <v>71776.683119712863</v>
      </c>
      <c r="L27" s="135">
        <v>67373.900277648369</v>
      </c>
      <c r="M27" s="135">
        <v>67373.900277648369</v>
      </c>
      <c r="N27" s="135">
        <v>63796.032087893363</v>
      </c>
      <c r="O27" s="135">
        <v>74679.455554458924</v>
      </c>
      <c r="P27" s="135">
        <v>41945.424985716025</v>
      </c>
      <c r="Q27" s="13">
        <f t="shared" si="4"/>
        <v>794100.01628689992</v>
      </c>
      <c r="R27" s="49"/>
      <c r="S27" s="14">
        <f t="shared" si="5"/>
        <v>794100.01628689992</v>
      </c>
      <c r="T27" s="50" t="s">
        <v>62</v>
      </c>
    </row>
    <row r="28" spans="1:20">
      <c r="A28" s="3"/>
      <c r="B28" s="2" t="s">
        <v>41</v>
      </c>
      <c r="C28" s="12" t="s">
        <v>42</v>
      </c>
      <c r="D28" s="46"/>
      <c r="E28" s="136">
        <v>10532.133033333334</v>
      </c>
      <c r="F28" s="137">
        <v>11430.514551515151</v>
      </c>
      <c r="G28" s="137">
        <v>14635.379551515151</v>
      </c>
      <c r="H28" s="137">
        <v>14635.379551515151</v>
      </c>
      <c r="I28" s="137">
        <v>14635.379551515151</v>
      </c>
      <c r="J28" s="137">
        <v>14635.379551515151</v>
      </c>
      <c r="K28" s="137">
        <v>14635.379551515151</v>
      </c>
      <c r="L28" s="137">
        <v>14635.379551515151</v>
      </c>
      <c r="M28" s="137">
        <v>14635.379551515151</v>
      </c>
      <c r="N28" s="137">
        <v>14635.379551515151</v>
      </c>
      <c r="O28" s="137">
        <v>14635.379551515151</v>
      </c>
      <c r="P28" s="137">
        <v>13715.579251515152</v>
      </c>
      <c r="Q28" s="13">
        <f t="shared" si="4"/>
        <v>167396.64280000003</v>
      </c>
      <c r="R28" s="49">
        <v>15264</v>
      </c>
      <c r="S28" s="14">
        <f>SUM(Q28:R28)</f>
        <v>182660.64280000003</v>
      </c>
      <c r="T28" s="50" t="s">
        <v>62</v>
      </c>
    </row>
    <row r="29" spans="1:20">
      <c r="A29" s="3"/>
      <c r="B29" s="2" t="s">
        <v>43</v>
      </c>
      <c r="C29" s="12" t="s">
        <v>44</v>
      </c>
      <c r="D29" s="46"/>
      <c r="E29" s="138">
        <v>58078.372158345468</v>
      </c>
      <c r="F29" s="139">
        <v>61609.218010618191</v>
      </c>
      <c r="G29" s="139">
        <v>96711.605177284859</v>
      </c>
      <c r="H29" s="139">
        <v>70584.2755757743</v>
      </c>
      <c r="I29" s="139">
        <v>60034.605177284844</v>
      </c>
      <c r="J29" s="139">
        <v>96711.605177284859</v>
      </c>
      <c r="K29" s="139">
        <v>62728.551184458323</v>
      </c>
      <c r="L29" s="139">
        <v>56470.465300509961</v>
      </c>
      <c r="M29" s="139">
        <v>92766.294893951519</v>
      </c>
      <c r="N29" s="139">
        <v>49237.026768951502</v>
      </c>
      <c r="O29" s="139">
        <v>53994.119583005857</v>
      </c>
      <c r="P29" s="139">
        <v>106400.88090395859</v>
      </c>
      <c r="Q29" s="13">
        <f t="shared" si="4"/>
        <v>865327.01991142833</v>
      </c>
      <c r="R29" s="140">
        <v>57652.034663717212</v>
      </c>
      <c r="S29" s="14">
        <f t="shared" si="5"/>
        <v>922979.05457514559</v>
      </c>
      <c r="T29" s="50" t="s">
        <v>62</v>
      </c>
    </row>
    <row r="30" spans="1:20">
      <c r="A30" s="3"/>
      <c r="B30" s="2" t="s">
        <v>45</v>
      </c>
      <c r="C30" s="12" t="s">
        <v>46</v>
      </c>
      <c r="D30" s="46"/>
      <c r="E30" s="142">
        <v>748.83333333333337</v>
      </c>
      <c r="F30" s="141">
        <v>748.83333333333337</v>
      </c>
      <c r="G30" s="141">
        <v>748.83333333333337</v>
      </c>
      <c r="H30" s="141">
        <v>748.83333333333337</v>
      </c>
      <c r="I30" s="141">
        <v>748.83333333333337</v>
      </c>
      <c r="J30" s="141">
        <v>748.83333333333337</v>
      </c>
      <c r="K30" s="141">
        <v>748.83333333333337</v>
      </c>
      <c r="L30" s="141">
        <v>748.83333333333337</v>
      </c>
      <c r="M30" s="141">
        <v>748.83333333333337</v>
      </c>
      <c r="N30" s="141">
        <v>748.83333333333337</v>
      </c>
      <c r="O30" s="141">
        <v>748.83333333333337</v>
      </c>
      <c r="P30" s="141">
        <v>748.83333333333337</v>
      </c>
      <c r="Q30" s="13">
        <f t="shared" si="4"/>
        <v>8986</v>
      </c>
      <c r="R30" s="49"/>
      <c r="S30" s="14">
        <f t="shared" si="5"/>
        <v>8986</v>
      </c>
      <c r="T30" s="50" t="s">
        <v>62</v>
      </c>
    </row>
    <row r="31" spans="1:20">
      <c r="A31" s="3"/>
      <c r="B31" s="2" t="s">
        <v>47</v>
      </c>
      <c r="C31" s="12" t="s">
        <v>48</v>
      </c>
      <c r="D31" s="46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13">
        <f t="shared" si="4"/>
        <v>0</v>
      </c>
      <c r="R31" s="49"/>
      <c r="S31" s="14">
        <f t="shared" si="5"/>
        <v>0</v>
      </c>
      <c r="T31" s="50" t="s">
        <v>62</v>
      </c>
    </row>
    <row r="32" spans="1:20">
      <c r="A32" s="3"/>
      <c r="B32" s="2" t="s">
        <v>49</v>
      </c>
      <c r="C32" s="12" t="s">
        <v>50</v>
      </c>
      <c r="D32" s="4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13">
        <f t="shared" si="4"/>
        <v>0</v>
      </c>
      <c r="R32" s="49"/>
      <c r="S32" s="14">
        <f t="shared" si="5"/>
        <v>0</v>
      </c>
      <c r="T32" s="50" t="s">
        <v>62</v>
      </c>
    </row>
    <row r="33" spans="1:20">
      <c r="A33" s="3"/>
      <c r="B33" s="2" t="s">
        <v>51</v>
      </c>
      <c r="C33" s="12" t="s">
        <v>52</v>
      </c>
      <c r="D33" s="46"/>
      <c r="E33" s="49"/>
      <c r="F33" s="1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13">
        <f t="shared" si="4"/>
        <v>0</v>
      </c>
      <c r="R33" s="49"/>
      <c r="S33" s="14">
        <f t="shared" si="5"/>
        <v>0</v>
      </c>
      <c r="T33" s="50" t="s">
        <v>62</v>
      </c>
    </row>
    <row r="34" spans="1:20">
      <c r="A34" s="3"/>
      <c r="B34" s="2" t="s">
        <v>53</v>
      </c>
      <c r="C34" s="12"/>
      <c r="D34" s="4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13">
        <f t="shared" si="4"/>
        <v>0</v>
      </c>
      <c r="R34" s="49"/>
      <c r="S34" s="14">
        <f t="shared" si="5"/>
        <v>0</v>
      </c>
      <c r="T34" s="50" t="s">
        <v>62</v>
      </c>
    </row>
    <row r="35" spans="1:20" ht="16.5" thickBot="1">
      <c r="A35" s="3"/>
      <c r="B35" s="10" t="s">
        <v>54</v>
      </c>
      <c r="C35" s="15"/>
      <c r="D35" s="51"/>
      <c r="E35" s="1">
        <f t="shared" ref="E35:T35" si="6">SUM(E25:E34)</f>
        <v>184625.29631820522</v>
      </c>
      <c r="F35" s="1">
        <f t="shared" si="6"/>
        <v>375401.03390699776</v>
      </c>
      <c r="G35" s="1">
        <f t="shared" si="6"/>
        <v>414043.46573159989</v>
      </c>
      <c r="H35" s="1">
        <f t="shared" si="6"/>
        <v>384552.46113008936</v>
      </c>
      <c r="I35" s="1">
        <f t="shared" si="6"/>
        <v>373442.17823159992</v>
      </c>
      <c r="J35" s="1">
        <f t="shared" si="6"/>
        <v>425261.65494192258</v>
      </c>
      <c r="K35" s="1">
        <f t="shared" si="6"/>
        <v>383649.51958083786</v>
      </c>
      <c r="L35" s="1">
        <f t="shared" si="6"/>
        <v>370438.65085482498</v>
      </c>
      <c r="M35" s="1">
        <f t="shared" si="6"/>
        <v>406734.48044826655</v>
      </c>
      <c r="N35" s="1">
        <f t="shared" si="6"/>
        <v>359627.34413351153</v>
      </c>
      <c r="O35" s="1">
        <f t="shared" si="6"/>
        <v>433267.86041413149</v>
      </c>
      <c r="P35" s="1">
        <f t="shared" si="6"/>
        <v>406770.79086634127</v>
      </c>
      <c r="Q35" s="1">
        <f t="shared" si="6"/>
        <v>4517814.7365583293</v>
      </c>
      <c r="R35" s="1">
        <f t="shared" si="6"/>
        <v>72916.034663717204</v>
      </c>
      <c r="S35" s="16">
        <f>SUM(Q35:R35)</f>
        <v>4590730.7712220466</v>
      </c>
      <c r="T35" s="1">
        <f t="shared" si="6"/>
        <v>0</v>
      </c>
    </row>
    <row r="36" spans="1:20" ht="16.5" thickTop="1">
      <c r="A36" s="3" t="s">
        <v>55</v>
      </c>
      <c r="B36" s="10" t="s">
        <v>86</v>
      </c>
      <c r="C36" s="17" t="s">
        <v>62</v>
      </c>
      <c r="D36" s="52"/>
      <c r="E36" s="47"/>
      <c r="F36" s="47" t="s">
        <v>62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>
      <c r="A37" s="3"/>
      <c r="B37" s="18" t="s">
        <v>87</v>
      </c>
      <c r="C37" s="19"/>
      <c r="D37" s="52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>
      <c r="A38" s="3"/>
      <c r="B38" s="2" t="s">
        <v>71</v>
      </c>
      <c r="C38" s="20" t="s">
        <v>72</v>
      </c>
      <c r="D38" s="53"/>
      <c r="E38" s="143">
        <v>865867.9228406091</v>
      </c>
      <c r="F38" s="144">
        <v>0</v>
      </c>
      <c r="G38" s="144">
        <v>0</v>
      </c>
      <c r="H38" s="144">
        <v>18671.122076399999</v>
      </c>
      <c r="I38" s="144">
        <v>0</v>
      </c>
      <c r="J38" s="144">
        <v>34851.25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34851.25</v>
      </c>
      <c r="Q38" s="21">
        <f t="shared" ref="Q38:Q48" si="7">SUM(E38:P38)</f>
        <v>954241.54491700907</v>
      </c>
      <c r="R38" s="49"/>
      <c r="S38" s="13">
        <f>SUM(P38:Q38)</f>
        <v>989092.79491700907</v>
      </c>
      <c r="T38" s="54" t="s">
        <v>62</v>
      </c>
    </row>
    <row r="39" spans="1:20">
      <c r="A39" s="3"/>
      <c r="B39" s="2" t="s">
        <v>73</v>
      </c>
      <c r="C39" s="22" t="s">
        <v>75</v>
      </c>
      <c r="D39" s="53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21">
        <f>SUM(E39:P39)</f>
        <v>0</v>
      </c>
      <c r="R39" s="49"/>
      <c r="S39" s="14">
        <f>SUM(Q39:R39)</f>
        <v>0</v>
      </c>
      <c r="T39" s="54" t="s">
        <v>62</v>
      </c>
    </row>
    <row r="40" spans="1:20">
      <c r="A40" s="3"/>
      <c r="B40" s="2" t="s">
        <v>74</v>
      </c>
      <c r="C40" s="22">
        <v>9330</v>
      </c>
      <c r="D40" s="53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21">
        <f t="shared" si="7"/>
        <v>0</v>
      </c>
      <c r="R40" s="49"/>
      <c r="S40" s="14">
        <f>SUM(Q40:R40)</f>
        <v>0</v>
      </c>
      <c r="T40" s="54" t="s">
        <v>62</v>
      </c>
    </row>
    <row r="41" spans="1:20" ht="16.5" thickBot="1">
      <c r="A41" s="2"/>
      <c r="B41" s="23" t="s">
        <v>76</v>
      </c>
      <c r="C41" s="24" t="s">
        <v>90</v>
      </c>
      <c r="D41" s="38"/>
      <c r="E41" s="146">
        <v>748.83333333333337</v>
      </c>
      <c r="F41" s="145">
        <v>748.83333333333337</v>
      </c>
      <c r="G41" s="145">
        <v>748.83333333333337</v>
      </c>
      <c r="H41" s="145">
        <v>748.83333333333337</v>
      </c>
      <c r="I41" s="145">
        <v>748.83333333333337</v>
      </c>
      <c r="J41" s="145">
        <v>748.83333333333337</v>
      </c>
      <c r="K41" s="145">
        <v>748.83333333333337</v>
      </c>
      <c r="L41" s="145">
        <v>748.83333333333337</v>
      </c>
      <c r="M41" s="145">
        <v>748.83333333333337</v>
      </c>
      <c r="N41" s="145">
        <v>748.83333333333337</v>
      </c>
      <c r="O41" s="145">
        <v>748.83333333333337</v>
      </c>
      <c r="P41" s="145">
        <v>748.83333333333337</v>
      </c>
      <c r="Q41" s="21">
        <f t="shared" si="7"/>
        <v>8986</v>
      </c>
      <c r="R41" s="147">
        <v>21618.89</v>
      </c>
      <c r="S41" s="14">
        <f>SUM(Q41:R41)</f>
        <v>30604.89</v>
      </c>
    </row>
    <row r="42" spans="1:20" ht="16.5" thickBot="1">
      <c r="A42" s="25" t="s">
        <v>62</v>
      </c>
      <c r="B42" s="23" t="s">
        <v>88</v>
      </c>
      <c r="C42" s="24" t="s">
        <v>89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27">
        <f t="shared" si="7"/>
        <v>0</v>
      </c>
      <c r="R42" s="56"/>
      <c r="S42" s="26">
        <f>SUM(Q42:R42)</f>
        <v>0</v>
      </c>
      <c r="T42" s="57" t="s">
        <v>62</v>
      </c>
    </row>
    <row r="43" spans="1:20">
      <c r="A43" s="28"/>
      <c r="B43" s="29" t="s">
        <v>91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1:20">
      <c r="A44" s="3"/>
      <c r="B44" s="30" t="s">
        <v>78</v>
      </c>
      <c r="C44" s="20" t="s">
        <v>77</v>
      </c>
      <c r="D44" s="53"/>
      <c r="E44" s="49">
        <v>164393</v>
      </c>
      <c r="F44" s="49">
        <v>-1756</v>
      </c>
      <c r="G44" s="49">
        <v>-1756</v>
      </c>
      <c r="H44" s="49">
        <v>-1756</v>
      </c>
      <c r="I44" s="49">
        <v>-1756</v>
      </c>
      <c r="J44" s="49">
        <v>-1756</v>
      </c>
      <c r="K44" s="49">
        <v>-1756</v>
      </c>
      <c r="L44" s="49">
        <v>-1756</v>
      </c>
      <c r="M44" s="49">
        <v>-1756</v>
      </c>
      <c r="N44" s="49">
        <v>-1756</v>
      </c>
      <c r="O44" s="49">
        <v>-1756</v>
      </c>
      <c r="P44" s="49">
        <v>-1756</v>
      </c>
      <c r="Q44" s="21">
        <f t="shared" si="7"/>
        <v>145077</v>
      </c>
      <c r="R44" s="49">
        <v>-93476</v>
      </c>
      <c r="S44" s="14">
        <f t="shared" ref="S44:S50" si="8">SUM(Q44:R44)</f>
        <v>51601</v>
      </c>
      <c r="T44" s="54" t="s">
        <v>62</v>
      </c>
    </row>
    <row r="45" spans="1:20">
      <c r="A45" s="3"/>
      <c r="B45" s="30" t="s">
        <v>79</v>
      </c>
      <c r="C45" s="22">
        <v>9640</v>
      </c>
      <c r="D45" s="53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21">
        <f t="shared" si="7"/>
        <v>0</v>
      </c>
      <c r="R45" s="49"/>
      <c r="S45" s="14">
        <f t="shared" si="8"/>
        <v>0</v>
      </c>
      <c r="T45" s="54" t="s">
        <v>62</v>
      </c>
    </row>
    <row r="46" spans="1:20">
      <c r="A46" s="3"/>
      <c r="B46" s="30" t="s">
        <v>80</v>
      </c>
      <c r="C46" s="22" t="s">
        <v>92</v>
      </c>
      <c r="D46" s="53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21">
        <f t="shared" si="7"/>
        <v>0</v>
      </c>
      <c r="R46" s="49"/>
      <c r="S46" s="14">
        <f t="shared" si="8"/>
        <v>0</v>
      </c>
      <c r="T46" s="54"/>
    </row>
    <row r="47" spans="1:20">
      <c r="A47" s="3"/>
      <c r="B47" s="30" t="s">
        <v>93</v>
      </c>
      <c r="C47" s="22" t="s">
        <v>94</v>
      </c>
      <c r="D47" s="53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21">
        <f t="shared" si="7"/>
        <v>0</v>
      </c>
      <c r="R47" s="49"/>
      <c r="S47" s="31">
        <f t="shared" si="8"/>
        <v>0</v>
      </c>
      <c r="T47" s="54" t="s">
        <v>62</v>
      </c>
    </row>
    <row r="48" spans="1:20" s="60" customFormat="1" ht="16.5" thickBot="1">
      <c r="A48" s="32"/>
      <c r="B48" s="33" t="s">
        <v>95</v>
      </c>
      <c r="C48" s="34" t="s">
        <v>62</v>
      </c>
      <c r="D48" s="58"/>
      <c r="E48" s="35">
        <f t="shared" ref="E48:P48" si="9">SUM(E38:E42)-SUM(E44:E47)</f>
        <v>702223.75617394247</v>
      </c>
      <c r="F48" s="35">
        <f>SUM(F38:F42)-SUM(F44:F47)</f>
        <v>2504.8333333333335</v>
      </c>
      <c r="G48" s="35">
        <f t="shared" si="9"/>
        <v>2504.8333333333335</v>
      </c>
      <c r="H48" s="35">
        <f t="shared" si="9"/>
        <v>21175.955409733331</v>
      </c>
      <c r="I48" s="35">
        <f t="shared" si="9"/>
        <v>2504.8333333333335</v>
      </c>
      <c r="J48" s="35">
        <f t="shared" si="9"/>
        <v>37356.083333333336</v>
      </c>
      <c r="K48" s="35">
        <f t="shared" si="9"/>
        <v>2504.8333333333335</v>
      </c>
      <c r="L48" s="35">
        <f t="shared" si="9"/>
        <v>2504.8333333333335</v>
      </c>
      <c r="M48" s="35">
        <f t="shared" si="9"/>
        <v>2504.8333333333335</v>
      </c>
      <c r="N48" s="35">
        <f t="shared" si="9"/>
        <v>2504.8333333333335</v>
      </c>
      <c r="O48" s="35">
        <f t="shared" si="9"/>
        <v>2504.8333333333335</v>
      </c>
      <c r="P48" s="35">
        <f t="shared" si="9"/>
        <v>37356.083333333336</v>
      </c>
      <c r="Q48" s="35">
        <f t="shared" si="7"/>
        <v>818150.54491700954</v>
      </c>
      <c r="R48" s="35">
        <f>SUM(R38:R42)-SUM(R44:R47)</f>
        <v>115094.89</v>
      </c>
      <c r="S48" s="36">
        <f t="shared" si="8"/>
        <v>933245.43491700955</v>
      </c>
      <c r="T48" s="59" t="s">
        <v>62</v>
      </c>
    </row>
    <row r="49" spans="1:20" ht="16.5" thickTop="1">
      <c r="A49" s="3" t="s">
        <v>56</v>
      </c>
      <c r="B49" s="70" t="s">
        <v>61</v>
      </c>
      <c r="C49" s="11"/>
      <c r="D49" s="45"/>
      <c r="E49" s="63">
        <f t="shared" ref="E49:R49" si="10">E23-E35+E48</f>
        <v>541655.84643907053</v>
      </c>
      <c r="F49" s="63">
        <f t="shared" si="10"/>
        <v>-274984.96242509986</v>
      </c>
      <c r="G49" s="63">
        <f t="shared" si="10"/>
        <v>-161007.36158303532</v>
      </c>
      <c r="H49" s="63">
        <f t="shared" si="10"/>
        <v>97371.472247060141</v>
      </c>
      <c r="I49" s="63">
        <f t="shared" si="10"/>
        <v>-107402.24628085036</v>
      </c>
      <c r="J49" s="63">
        <f t="shared" si="10"/>
        <v>-36245.929441173015</v>
      </c>
      <c r="K49" s="63">
        <f t="shared" si="10"/>
        <v>47152.314869911723</v>
      </c>
      <c r="L49" s="63">
        <f t="shared" si="10"/>
        <v>-86712.090093708815</v>
      </c>
      <c r="M49" s="63">
        <f t="shared" si="10"/>
        <v>-22602.086091775254</v>
      </c>
      <c r="N49" s="63">
        <f t="shared" si="10"/>
        <v>356221.28862297972</v>
      </c>
      <c r="O49" s="63">
        <f t="shared" si="10"/>
        <v>-77198.004813940133</v>
      </c>
      <c r="P49" s="63">
        <f t="shared" si="10"/>
        <v>107057.95459015007</v>
      </c>
      <c r="Q49" s="63">
        <f t="shared" si="10"/>
        <v>383306.19603958889</v>
      </c>
      <c r="R49" s="63">
        <f t="shared" si="10"/>
        <v>725506.1968557745</v>
      </c>
      <c r="S49" s="50" t="s">
        <v>62</v>
      </c>
      <c r="T49" s="65" t="s">
        <v>62</v>
      </c>
    </row>
    <row r="50" spans="1:20">
      <c r="A50" s="3"/>
      <c r="B50" s="70"/>
      <c r="C50" s="11"/>
      <c r="D50" s="45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14">
        <f t="shared" si="8"/>
        <v>0</v>
      </c>
      <c r="T50" s="66"/>
    </row>
    <row r="51" spans="1:20">
      <c r="A51" s="3" t="s">
        <v>57</v>
      </c>
      <c r="B51" s="30" t="s">
        <v>58</v>
      </c>
      <c r="C51" s="11"/>
      <c r="D51" s="45"/>
      <c r="E51" s="13">
        <f t="shared" ref="E51:Q51" si="11">E8+E49</f>
        <v>1284411.8464390705</v>
      </c>
      <c r="F51" s="13">
        <f t="shared" si="11"/>
        <v>1009426.8840139706</v>
      </c>
      <c r="G51" s="13">
        <f t="shared" si="11"/>
        <v>848419.52243093529</v>
      </c>
      <c r="H51" s="13">
        <f t="shared" si="11"/>
        <v>945790.99467799545</v>
      </c>
      <c r="I51" s="13">
        <f t="shared" si="11"/>
        <v>838388.74839714507</v>
      </c>
      <c r="J51" s="13">
        <f t="shared" si="11"/>
        <v>802142.81895597209</v>
      </c>
      <c r="K51" s="13">
        <f t="shared" si="11"/>
        <v>849295.13382588385</v>
      </c>
      <c r="L51" s="13">
        <f t="shared" si="11"/>
        <v>762583.04373217502</v>
      </c>
      <c r="M51" s="13">
        <f t="shared" si="11"/>
        <v>739980.95764039981</v>
      </c>
      <c r="N51" s="13">
        <f t="shared" si="11"/>
        <v>1096202.2462633795</v>
      </c>
      <c r="O51" s="13">
        <f t="shared" si="11"/>
        <v>1019004.2414494393</v>
      </c>
      <c r="P51" s="13">
        <f t="shared" si="11"/>
        <v>1126062.1960395894</v>
      </c>
      <c r="Q51" s="13">
        <f t="shared" si="11"/>
        <v>11321708.633865956</v>
      </c>
      <c r="R51" s="47"/>
      <c r="S51" s="14"/>
      <c r="T51" s="54"/>
    </row>
    <row r="52" spans="1:20">
      <c r="A52" s="3" t="s">
        <v>59</v>
      </c>
      <c r="B52" s="30" t="s">
        <v>60</v>
      </c>
      <c r="C52" s="11"/>
      <c r="D52" s="45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14">
        <f>SUM(Q52:R52)</f>
        <v>0</v>
      </c>
      <c r="T52" s="54" t="s">
        <v>62</v>
      </c>
    </row>
  </sheetData>
  <sheetProtection password="D145" sheet="1"/>
  <mergeCells count="18">
    <mergeCell ref="A1:T3"/>
    <mergeCell ref="A5:C5"/>
    <mergeCell ref="B49:B50"/>
    <mergeCell ref="E49:E50"/>
    <mergeCell ref="F49:F50"/>
    <mergeCell ref="G49:G50"/>
    <mergeCell ref="H49:H50"/>
    <mergeCell ref="I49:I50"/>
    <mergeCell ref="J49:J50"/>
    <mergeCell ref="K49:K50"/>
    <mergeCell ref="R49:R50"/>
    <mergeCell ref="T49:T50"/>
    <mergeCell ref="L49:L50"/>
    <mergeCell ref="M49:M50"/>
    <mergeCell ref="N49:N50"/>
    <mergeCell ref="O49:O50"/>
    <mergeCell ref="P49:P50"/>
    <mergeCell ref="Q49:Q50"/>
  </mergeCells>
  <printOptions gridLines="1"/>
  <pageMargins left="0" right="0" top="1" bottom="1" header="0.5" footer="0.5"/>
  <pageSetup paperSize="5" scale="63" fitToHeight="0" orientation="landscape" r:id="rId1"/>
  <headerFooter alignWithMargins="0">
    <oddHeader>&amp;C&amp;"Times New Roman,Bold"&amp;16 Reporting Period:  
Projected Cashflow Worksheet</oddHeader>
    <oddFooter>&amp;R&amp;8
A-8  Cash Flow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</vt:lpstr>
      <vt:lpstr>Year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Varela</dc:creator>
  <cp:lastModifiedBy>Josh Clark</cp:lastModifiedBy>
  <cp:lastPrinted>2014-11-25T00:47:58Z</cp:lastPrinted>
  <dcterms:created xsi:type="dcterms:W3CDTF">1996-10-14T23:33:28Z</dcterms:created>
  <dcterms:modified xsi:type="dcterms:W3CDTF">2022-02-10T02:07:40Z</dcterms:modified>
</cp:coreProperties>
</file>